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drx\Downloads\"/>
    </mc:Choice>
  </mc:AlternateContent>
  <xr:revisionPtr revIDLastSave="0" documentId="13_ncr:1_{485A9815-C411-4164-86AC-13BA6A0E82FE}" xr6:coauthVersionLast="47" xr6:coauthVersionMax="47" xr10:uidLastSave="{00000000-0000-0000-0000-000000000000}"/>
  <bookViews>
    <workbookView xWindow="-108" yWindow="-108" windowWidth="23256" windowHeight="12456" tabRatio="1000" xr2:uid="{00000000-000D-0000-FFFF-FFFF00000000}"/>
  </bookViews>
  <sheets>
    <sheet name="０．登録フォーム" sheetId="29" r:id="rId1"/>
    <sheet name="１．団体申込書" sheetId="16" r:id="rId2"/>
    <sheet name="２．個人申込書" sheetId="11" r:id="rId3"/>
    <sheet name="３．トレーナースペース申込み" sheetId="24" r:id="rId4"/>
    <sheet name="４．外部指導者確認書（団体戦用）" sheetId="34" r:id="rId5"/>
    <sheet name="５．入場許可申請書（個人戦用）" sheetId="35" r:id="rId6"/>
    <sheet name="団体・プロリンク貼付用" sheetId="36" r:id="rId7"/>
    <sheet name="個人・プロリンク貼付用" sheetId="37" r:id="rId8"/>
    <sheet name="団体（プロ）" sheetId="30" r:id="rId9"/>
    <sheet name="団体（アサミ）" sheetId="32" r:id="rId10"/>
    <sheet name="個人（プロ）" sheetId="31" r:id="rId11"/>
    <sheet name="個人（アサミ）" sheetId="33" r:id="rId12"/>
    <sheet name="（男子団体）" sheetId="18" state="hidden" r:id="rId13"/>
    <sheet name="（女子団体）" sheetId="23" state="hidden" r:id="rId14"/>
    <sheet name="（個人男単）" sheetId="20" state="hidden" r:id="rId15"/>
    <sheet name="（個人女単）" sheetId="25" state="hidden" r:id="rId16"/>
    <sheet name="（個人男複）" sheetId="27" state="hidden" r:id="rId17"/>
    <sheet name="（個人女複）" sheetId="28" state="hidden" r:id="rId18"/>
    <sheet name="Sheet1" sheetId="17" state="hidden" r:id="rId19"/>
  </sheets>
  <definedNames>
    <definedName name="_xlnm.Print_Area" localSheetId="1">'１．団体申込書'!$A$1:$K$46</definedName>
    <definedName name="_xlnm.Print_Area" localSheetId="2">'２．個人申込書'!$A$1:$N$59</definedName>
    <definedName name="_xlnm.Print_Area" localSheetId="3">'３．トレーナースペース申込み'!$A$5:$B$25</definedName>
    <definedName name="_xlnm.Print_Area" localSheetId="4">'４．外部指導者確認書（団体戦用）'!$A$1:$F$23</definedName>
    <definedName name="_xlnm.Print_Area" localSheetId="5">'５．入場許可申請書（個人戦用）'!$A$1:$L$31</definedName>
    <definedName name="マネージャー">Sheet1!$C$1:$C$3</definedName>
    <definedName name="引率者の身分">Sheet1!$E$1:$E$4</definedName>
    <definedName name="順位">Sheet1!$B$1:$B$6</definedName>
    <definedName name="都道府県名">Sheet1!$A$1:$A$47</definedName>
  </definedNames>
  <calcPr calcId="191029"/>
</workbook>
</file>

<file path=xl/calcChain.xml><?xml version="1.0" encoding="utf-8"?>
<calcChain xmlns="http://schemas.openxmlformats.org/spreadsheetml/2006/main">
  <c r="C4" i="34" l="1"/>
  <c r="D4" i="34"/>
  <c r="D7" i="11"/>
  <c r="I4" i="35"/>
  <c r="A45" i="16"/>
  <c r="P51" i="29"/>
  <c r="O53" i="29"/>
  <c r="O52" i="29"/>
  <c r="O51" i="29"/>
  <c r="C11" i="29"/>
  <c r="B7" i="37"/>
  <c r="B1" i="36"/>
  <c r="D3" i="36"/>
  <c r="A3" i="35"/>
  <c r="F1" i="34"/>
  <c r="K40" i="16"/>
  <c r="A5" i="16"/>
  <c r="A18" i="37" l="1"/>
  <c r="B18" i="37"/>
  <c r="C18" i="37"/>
  <c r="D18" i="37"/>
  <c r="E18" i="37"/>
  <c r="F18" i="37"/>
  <c r="G18" i="37"/>
  <c r="H18" i="37"/>
  <c r="J18" i="37"/>
  <c r="D19" i="37"/>
  <c r="G19" i="37"/>
  <c r="C20" i="37"/>
  <c r="D20" i="37"/>
  <c r="E20" i="37"/>
  <c r="F20" i="37"/>
  <c r="G20" i="37"/>
  <c r="H20" i="37"/>
  <c r="J20" i="37"/>
  <c r="D21" i="37"/>
  <c r="G21" i="37"/>
  <c r="A22" i="37"/>
  <c r="B22" i="37"/>
  <c r="C22" i="37"/>
  <c r="D22" i="37"/>
  <c r="E22" i="37"/>
  <c r="F22" i="37"/>
  <c r="G22" i="37"/>
  <c r="H22" i="37"/>
  <c r="J22" i="37"/>
  <c r="D23" i="37"/>
  <c r="G23" i="37"/>
  <c r="C24" i="37"/>
  <c r="D24" i="37"/>
  <c r="E24" i="37"/>
  <c r="F24" i="37"/>
  <c r="G24" i="37"/>
  <c r="H24" i="37"/>
  <c r="J24" i="37"/>
  <c r="D25" i="37"/>
  <c r="G25" i="37"/>
  <c r="A26" i="37"/>
  <c r="B26" i="37"/>
  <c r="C26" i="37"/>
  <c r="D26" i="37"/>
  <c r="E26" i="37"/>
  <c r="F26" i="37"/>
  <c r="G26" i="37"/>
  <c r="H26" i="37"/>
  <c r="J26" i="37"/>
  <c r="D27" i="37"/>
  <c r="G27" i="37"/>
  <c r="C28" i="37"/>
  <c r="D28" i="37"/>
  <c r="E28" i="37"/>
  <c r="F28" i="37"/>
  <c r="G28" i="37"/>
  <c r="H28" i="37"/>
  <c r="J28" i="37"/>
  <c r="D29" i="37"/>
  <c r="G29" i="37"/>
  <c r="F26" i="35"/>
  <c r="F27" i="35"/>
  <c r="F28" i="35"/>
  <c r="F29" i="35"/>
  <c r="F30" i="35"/>
  <c r="O56" i="29"/>
  <c r="A7" i="37"/>
  <c r="G4" i="36"/>
  <c r="I5" i="35"/>
  <c r="D17" i="28"/>
  <c r="H16" i="28"/>
  <c r="G16" i="28"/>
  <c r="F16" i="28"/>
  <c r="E16" i="28"/>
  <c r="D16" i="28"/>
  <c r="D15" i="28"/>
  <c r="H14" i="28"/>
  <c r="G14" i="28"/>
  <c r="F14" i="28"/>
  <c r="E14" i="28"/>
  <c r="D14" i="28"/>
  <c r="C14" i="28"/>
  <c r="B14" i="28"/>
  <c r="A14" i="28"/>
  <c r="D13" i="28"/>
  <c r="H12" i="28"/>
  <c r="G12" i="28"/>
  <c r="F12" i="28"/>
  <c r="E12" i="28"/>
  <c r="D12" i="28"/>
  <c r="D11" i="28"/>
  <c r="H10" i="28"/>
  <c r="G10" i="28"/>
  <c r="F10" i="28"/>
  <c r="E10" i="28"/>
  <c r="D10" i="28"/>
  <c r="C10" i="28"/>
  <c r="B10" i="28"/>
  <c r="A10" i="28"/>
  <c r="D9" i="28"/>
  <c r="H8" i="28"/>
  <c r="G8" i="28"/>
  <c r="F8" i="28"/>
  <c r="E8" i="28"/>
  <c r="D8" i="28"/>
  <c r="D7" i="28"/>
  <c r="H6" i="28"/>
  <c r="G6" i="28"/>
  <c r="F6" i="28"/>
  <c r="E6" i="28"/>
  <c r="D6" i="28"/>
  <c r="C6" i="28"/>
  <c r="B6" i="28"/>
  <c r="A6" i="28"/>
  <c r="D5" i="28"/>
  <c r="H4" i="28"/>
  <c r="G4" i="28"/>
  <c r="F4" i="28"/>
  <c r="E4" i="28"/>
  <c r="D4" i="28"/>
  <c r="D3" i="28"/>
  <c r="H2" i="28"/>
  <c r="G2" i="28"/>
  <c r="F2" i="28"/>
  <c r="E2" i="28"/>
  <c r="D2" i="28"/>
  <c r="C2" i="28"/>
  <c r="B2" i="28"/>
  <c r="A2" i="28"/>
  <c r="H9" i="25"/>
  <c r="G9" i="25"/>
  <c r="F9" i="25"/>
  <c r="D9" i="25"/>
  <c r="H8" i="25"/>
  <c r="G8" i="25"/>
  <c r="F8" i="25"/>
  <c r="E8" i="25"/>
  <c r="D8" i="25"/>
  <c r="C8" i="25"/>
  <c r="B8" i="25"/>
  <c r="A8" i="25"/>
  <c r="H7" i="25"/>
  <c r="G7" i="25"/>
  <c r="F7" i="25"/>
  <c r="D7" i="25"/>
  <c r="H6" i="25"/>
  <c r="G6" i="25"/>
  <c r="F6" i="25"/>
  <c r="E6" i="25"/>
  <c r="D6" i="25"/>
  <c r="C6" i="25"/>
  <c r="B6" i="25"/>
  <c r="A6" i="25"/>
  <c r="H5" i="25"/>
  <c r="G5" i="25"/>
  <c r="F5" i="25"/>
  <c r="D5" i="25"/>
  <c r="H4" i="25"/>
  <c r="G4" i="25"/>
  <c r="F4" i="25"/>
  <c r="E4" i="25"/>
  <c r="D4" i="25"/>
  <c r="C4" i="25"/>
  <c r="B4" i="25"/>
  <c r="A4" i="25"/>
  <c r="H3" i="25"/>
  <c r="G3" i="25"/>
  <c r="F3" i="25"/>
  <c r="D3" i="25"/>
  <c r="H2" i="25"/>
  <c r="G2" i="25"/>
  <c r="F2" i="25"/>
  <c r="E2" i="25"/>
  <c r="D2" i="25"/>
  <c r="C2" i="25"/>
  <c r="B2" i="25"/>
  <c r="A2" i="25"/>
  <c r="B22" i="23"/>
  <c r="C21" i="23"/>
  <c r="B21" i="23"/>
  <c r="B20" i="23"/>
  <c r="C19" i="23"/>
  <c r="B19" i="23"/>
  <c r="B18" i="23"/>
  <c r="C17" i="23"/>
  <c r="B17" i="23"/>
  <c r="B16" i="23"/>
  <c r="C15" i="23"/>
  <c r="B15" i="23"/>
  <c r="B14" i="23"/>
  <c r="C13" i="23"/>
  <c r="B13" i="23"/>
  <c r="B12" i="23"/>
  <c r="C11" i="23"/>
  <c r="B11" i="23"/>
  <c r="B10" i="23"/>
  <c r="C9" i="23"/>
  <c r="B9" i="23"/>
  <c r="B8" i="23"/>
  <c r="B7" i="23"/>
  <c r="A7" i="23"/>
  <c r="B6" i="23"/>
  <c r="B5" i="23"/>
  <c r="A4" i="23"/>
  <c r="A3" i="23"/>
  <c r="A2" i="23"/>
  <c r="A1" i="23"/>
  <c r="B8" i="18"/>
  <c r="N22" i="33"/>
  <c r="N21" i="33"/>
  <c r="N20" i="33"/>
  <c r="N19" i="33"/>
  <c r="N18" i="33"/>
  <c r="E18" i="33"/>
  <c r="B18" i="33"/>
  <c r="A18" i="33"/>
  <c r="N17" i="33"/>
  <c r="E17" i="33"/>
  <c r="B17" i="33"/>
  <c r="L21" i="33" s="1"/>
  <c r="A17" i="33"/>
  <c r="N16" i="33"/>
  <c r="E16" i="33"/>
  <c r="B16" i="33"/>
  <c r="L20" i="33" s="1"/>
  <c r="A16" i="33"/>
  <c r="N15" i="33"/>
  <c r="E15" i="33"/>
  <c r="B15" i="33"/>
  <c r="L19" i="33" s="1"/>
  <c r="A15" i="33"/>
  <c r="H7" i="33"/>
  <c r="G7" i="33"/>
  <c r="C7" i="33"/>
  <c r="B7" i="33"/>
  <c r="L18" i="33" s="1"/>
  <c r="A7" i="33"/>
  <c r="H6" i="33"/>
  <c r="G6" i="33"/>
  <c r="C6" i="33"/>
  <c r="B6" i="33"/>
  <c r="A6" i="33"/>
  <c r="H5" i="33"/>
  <c r="G5" i="33"/>
  <c r="C5" i="33"/>
  <c r="B5" i="33"/>
  <c r="A5" i="33"/>
  <c r="H4" i="33"/>
  <c r="G4" i="33"/>
  <c r="C4" i="33"/>
  <c r="B4" i="33"/>
  <c r="A4" i="33"/>
  <c r="C1" i="33"/>
  <c r="F1" i="33" s="1"/>
  <c r="B1" i="33"/>
  <c r="C32" i="31"/>
  <c r="G31" i="31"/>
  <c r="F31" i="31"/>
  <c r="E31" i="31"/>
  <c r="D31" i="31"/>
  <c r="C31" i="31"/>
  <c r="C30" i="31"/>
  <c r="G29" i="31"/>
  <c r="F29" i="31"/>
  <c r="E29" i="31"/>
  <c r="D29" i="31"/>
  <c r="C29" i="31"/>
  <c r="B29" i="31"/>
  <c r="A29" i="31"/>
  <c r="C28" i="31"/>
  <c r="G27" i="31"/>
  <c r="F27" i="31"/>
  <c r="E27" i="31"/>
  <c r="D27" i="31"/>
  <c r="C27" i="31"/>
  <c r="C26" i="31"/>
  <c r="G25" i="31"/>
  <c r="F25" i="31"/>
  <c r="E25" i="31"/>
  <c r="D25" i="31"/>
  <c r="C25" i="31"/>
  <c r="B25" i="31"/>
  <c r="A25" i="31"/>
  <c r="C24" i="31"/>
  <c r="G23" i="31"/>
  <c r="F23" i="31"/>
  <c r="E23" i="31"/>
  <c r="D23" i="31"/>
  <c r="C23" i="31"/>
  <c r="C22" i="31"/>
  <c r="G21" i="31"/>
  <c r="F21" i="31"/>
  <c r="E21" i="31"/>
  <c r="D21" i="31"/>
  <c r="C21" i="31"/>
  <c r="B21" i="31"/>
  <c r="A21" i="31"/>
  <c r="C20" i="31"/>
  <c r="G19" i="31"/>
  <c r="F19" i="31"/>
  <c r="E19" i="31"/>
  <c r="D19" i="31"/>
  <c r="C19" i="31"/>
  <c r="C18" i="31"/>
  <c r="G17" i="31"/>
  <c r="F17" i="31"/>
  <c r="E17" i="31"/>
  <c r="D17" i="31"/>
  <c r="C17" i="31"/>
  <c r="B17" i="31"/>
  <c r="A17" i="31"/>
  <c r="G12" i="31"/>
  <c r="F12" i="31"/>
  <c r="E12" i="31"/>
  <c r="C12" i="31"/>
  <c r="G11" i="31"/>
  <c r="F11" i="31"/>
  <c r="E11" i="31"/>
  <c r="D11" i="31"/>
  <c r="C11" i="31"/>
  <c r="B11" i="31"/>
  <c r="A11" i="31"/>
  <c r="G10" i="31"/>
  <c r="F10" i="31"/>
  <c r="E10" i="31"/>
  <c r="C10" i="31"/>
  <c r="G9" i="31"/>
  <c r="F9" i="31"/>
  <c r="E9" i="31"/>
  <c r="D9" i="31"/>
  <c r="C9" i="31"/>
  <c r="B9" i="31"/>
  <c r="A9" i="31"/>
  <c r="G8" i="31"/>
  <c r="F8" i="31"/>
  <c r="E8" i="31"/>
  <c r="C8" i="31"/>
  <c r="G7" i="31"/>
  <c r="F7" i="31"/>
  <c r="E7" i="31"/>
  <c r="D7" i="31"/>
  <c r="C7" i="31"/>
  <c r="B7" i="31"/>
  <c r="A7" i="31"/>
  <c r="G6" i="31"/>
  <c r="F6" i="31"/>
  <c r="E6" i="31"/>
  <c r="C6" i="31"/>
  <c r="G5" i="31"/>
  <c r="F5" i="31"/>
  <c r="E5" i="31"/>
  <c r="D5" i="31"/>
  <c r="C5" i="31"/>
  <c r="B5" i="31"/>
  <c r="A5" i="31"/>
  <c r="A1" i="31"/>
  <c r="J5" i="32"/>
  <c r="A11" i="32" s="1"/>
  <c r="H5" i="32"/>
  <c r="G5" i="32"/>
  <c r="F5" i="32"/>
  <c r="E5" i="32"/>
  <c r="D5" i="32"/>
  <c r="C5" i="32"/>
  <c r="B5" i="32"/>
  <c r="L4" i="32"/>
  <c r="L5" i="32" s="1"/>
  <c r="A15" i="32" s="1"/>
  <c r="K4" i="32"/>
  <c r="A12" i="32" s="1"/>
  <c r="J4" i="32"/>
  <c r="A10" i="32" s="1"/>
  <c r="H4" i="32"/>
  <c r="G4" i="32"/>
  <c r="F4" i="32"/>
  <c r="E4" i="32"/>
  <c r="D4" i="32"/>
  <c r="C4" i="32"/>
  <c r="B4" i="32"/>
  <c r="D1" i="32"/>
  <c r="A1" i="32" s="1"/>
  <c r="B1" i="32"/>
  <c r="C23" i="30"/>
  <c r="D22" i="30"/>
  <c r="C22" i="30"/>
  <c r="B22" i="30"/>
  <c r="C21" i="30"/>
  <c r="D20" i="30"/>
  <c r="C20" i="30"/>
  <c r="B20" i="30"/>
  <c r="C19" i="30"/>
  <c r="D18" i="30"/>
  <c r="C18" i="30"/>
  <c r="C17" i="30"/>
  <c r="D16" i="30"/>
  <c r="C16" i="30"/>
  <c r="C15" i="30"/>
  <c r="D14" i="30"/>
  <c r="C14" i="30"/>
  <c r="C13" i="30"/>
  <c r="D12" i="30"/>
  <c r="C12" i="30"/>
  <c r="C11" i="30"/>
  <c r="D10" i="30"/>
  <c r="C10" i="30"/>
  <c r="C9" i="30"/>
  <c r="C8" i="30"/>
  <c r="B8" i="30"/>
  <c r="C7" i="30"/>
  <c r="C6" i="30"/>
  <c r="B5" i="30"/>
  <c r="B4" i="30"/>
  <c r="B3" i="30"/>
  <c r="B2" i="30"/>
  <c r="E13" i="34" s="1"/>
  <c r="G17" i="37"/>
  <c r="D17" i="37"/>
  <c r="J16" i="37"/>
  <c r="H16" i="37"/>
  <c r="G16" i="37"/>
  <c r="F16" i="37"/>
  <c r="E16" i="37"/>
  <c r="D16" i="37"/>
  <c r="C16" i="37"/>
  <c r="G15" i="37"/>
  <c r="D15" i="37"/>
  <c r="J14" i="37"/>
  <c r="H14" i="37"/>
  <c r="G14" i="37"/>
  <c r="F14" i="37"/>
  <c r="E14" i="37"/>
  <c r="D14" i="37"/>
  <c r="C14" i="37"/>
  <c r="B14" i="37"/>
  <c r="A14" i="37"/>
  <c r="J10" i="37"/>
  <c r="H10" i="37"/>
  <c r="G10" i="37"/>
  <c r="F10" i="37"/>
  <c r="D10" i="37"/>
  <c r="C10" i="37"/>
  <c r="J9" i="37"/>
  <c r="H9" i="37"/>
  <c r="G9" i="37"/>
  <c r="F9" i="37"/>
  <c r="E9" i="37"/>
  <c r="D9" i="37"/>
  <c r="C9" i="37"/>
  <c r="B9" i="37"/>
  <c r="A9" i="37"/>
  <c r="J8" i="37"/>
  <c r="H8" i="37"/>
  <c r="G8" i="37"/>
  <c r="F8" i="37"/>
  <c r="D8" i="37"/>
  <c r="C8" i="37"/>
  <c r="J7" i="37"/>
  <c r="H7" i="37"/>
  <c r="G7" i="37"/>
  <c r="F7" i="37"/>
  <c r="E7" i="37"/>
  <c r="D7" i="37"/>
  <c r="C7" i="37"/>
  <c r="J6" i="37"/>
  <c r="H6" i="37"/>
  <c r="G6" i="37"/>
  <c r="F6" i="37"/>
  <c r="D6" i="37"/>
  <c r="C6" i="37"/>
  <c r="J5" i="37"/>
  <c r="H5" i="37"/>
  <c r="G5" i="37"/>
  <c r="F5" i="37"/>
  <c r="E5" i="37"/>
  <c r="D5" i="37"/>
  <c r="C5" i="37"/>
  <c r="B5" i="37"/>
  <c r="A5" i="37"/>
  <c r="J4" i="37"/>
  <c r="H4" i="37"/>
  <c r="G4" i="37"/>
  <c r="F4" i="37"/>
  <c r="D4" i="37"/>
  <c r="C4" i="37"/>
  <c r="J3" i="37"/>
  <c r="H3" i="37"/>
  <c r="G3" i="37"/>
  <c r="F3" i="37"/>
  <c r="E3" i="37"/>
  <c r="D3" i="37"/>
  <c r="C3" i="37"/>
  <c r="B3" i="37"/>
  <c r="A3" i="37"/>
  <c r="L6" i="36"/>
  <c r="K6" i="36"/>
  <c r="J6" i="36"/>
  <c r="I6" i="36"/>
  <c r="G6" i="36"/>
  <c r="F6" i="36"/>
  <c r="E6" i="36"/>
  <c r="D6" i="36"/>
  <c r="L5" i="36"/>
  <c r="K5" i="36"/>
  <c r="J5" i="36"/>
  <c r="I5" i="36"/>
  <c r="G5" i="36"/>
  <c r="F5" i="36"/>
  <c r="E5" i="36"/>
  <c r="D5" i="36"/>
  <c r="L4" i="36"/>
  <c r="K4" i="36"/>
  <c r="J4" i="36"/>
  <c r="I4" i="36"/>
  <c r="F4" i="36"/>
  <c r="E4" i="36"/>
  <c r="D4" i="36"/>
  <c r="L3" i="36"/>
  <c r="K3" i="36"/>
  <c r="J3" i="36"/>
  <c r="I3" i="36"/>
  <c r="G3" i="36"/>
  <c r="E3" i="36"/>
  <c r="J2" i="36"/>
  <c r="G2" i="36"/>
  <c r="E2" i="36"/>
  <c r="D2" i="36"/>
  <c r="J1" i="36"/>
  <c r="F1" i="36"/>
  <c r="E1" i="36"/>
  <c r="C1" i="36"/>
  <c r="A1" i="36"/>
  <c r="F25" i="35"/>
  <c r="F24" i="35"/>
  <c r="F23" i="35"/>
  <c r="C20" i="35"/>
  <c r="K19" i="35"/>
  <c r="C19" i="35"/>
  <c r="C18" i="35"/>
  <c r="C17" i="35"/>
  <c r="C15" i="35"/>
  <c r="C14" i="35"/>
  <c r="L13" i="35"/>
  <c r="H13" i="35"/>
  <c r="C13" i="35"/>
  <c r="J8" i="35"/>
  <c r="F8" i="35"/>
  <c r="J7" i="35"/>
  <c r="F7" i="35"/>
  <c r="F6" i="35"/>
  <c r="K1" i="35"/>
  <c r="B21" i="34"/>
  <c r="F20" i="34"/>
  <c r="B20" i="34"/>
  <c r="B19" i="34"/>
  <c r="B18" i="34"/>
  <c r="F16" i="34"/>
  <c r="B16" i="34"/>
  <c r="B15" i="34"/>
  <c r="E14" i="34"/>
  <c r="B14" i="34"/>
  <c r="B13" i="34"/>
  <c r="E8" i="34"/>
  <c r="C8" i="34"/>
  <c r="E7" i="34"/>
  <c r="C7" i="34"/>
  <c r="C6" i="34"/>
  <c r="D5" i="34"/>
  <c r="C5" i="34"/>
  <c r="B13" i="24"/>
  <c r="B11" i="24"/>
  <c r="B9" i="24"/>
  <c r="B1" i="24"/>
  <c r="I59" i="11"/>
  <c r="A57" i="11"/>
  <c r="J52" i="11"/>
  <c r="D52" i="11"/>
  <c r="H51" i="11"/>
  <c r="B51" i="11"/>
  <c r="N50" i="11"/>
  <c r="D17" i="27" s="1"/>
  <c r="M50" i="11"/>
  <c r="H50" i="11"/>
  <c r="G50" i="11"/>
  <c r="B50" i="11"/>
  <c r="J49" i="11"/>
  <c r="D49" i="11"/>
  <c r="H48" i="11"/>
  <c r="B48" i="11"/>
  <c r="N47" i="11"/>
  <c r="G12" i="27" s="1"/>
  <c r="M47" i="11"/>
  <c r="H47" i="11"/>
  <c r="G47" i="11"/>
  <c r="B47" i="11"/>
  <c r="J46" i="11"/>
  <c r="D46" i="11"/>
  <c r="H45" i="11"/>
  <c r="B45" i="11"/>
  <c r="N44" i="11"/>
  <c r="G8" i="27" s="1"/>
  <c r="M44" i="11"/>
  <c r="H44" i="11"/>
  <c r="G44" i="11"/>
  <c r="B44" i="11"/>
  <c r="J43" i="11"/>
  <c r="D43" i="11"/>
  <c r="H42" i="11"/>
  <c r="B42" i="11"/>
  <c r="N41" i="11"/>
  <c r="M41" i="11"/>
  <c r="H41" i="11"/>
  <c r="G41" i="11"/>
  <c r="B41" i="11"/>
  <c r="D2" i="27" s="1"/>
  <c r="A37" i="11"/>
  <c r="J36" i="11"/>
  <c r="C36" i="11"/>
  <c r="I35" i="11"/>
  <c r="B35" i="11"/>
  <c r="N34" i="11"/>
  <c r="G8" i="20" s="1"/>
  <c r="M34" i="11"/>
  <c r="L34" i="11"/>
  <c r="I34" i="11"/>
  <c r="G34" i="11"/>
  <c r="F34" i="11"/>
  <c r="B34" i="11"/>
  <c r="J33" i="11"/>
  <c r="C33" i="11"/>
  <c r="I32" i="11"/>
  <c r="B32" i="11"/>
  <c r="N31" i="11"/>
  <c r="G7" i="20" s="1"/>
  <c r="M31" i="11"/>
  <c r="L31" i="11"/>
  <c r="I31" i="11"/>
  <c r="G31" i="11"/>
  <c r="F31" i="11"/>
  <c r="B31" i="11"/>
  <c r="A27" i="11"/>
  <c r="N26" i="11"/>
  <c r="J24" i="11"/>
  <c r="D24" i="11"/>
  <c r="D23" i="11"/>
  <c r="J19" i="11"/>
  <c r="E19" i="11"/>
  <c r="H18" i="11"/>
  <c r="J17" i="11"/>
  <c r="D17" i="11"/>
  <c r="D16" i="11"/>
  <c r="J15" i="11"/>
  <c r="E15" i="11"/>
  <c r="J14" i="11"/>
  <c r="D14" i="11"/>
  <c r="J13" i="11"/>
  <c r="D13" i="11"/>
  <c r="D12" i="11"/>
  <c r="J10" i="11"/>
  <c r="E10" i="11"/>
  <c r="E8" i="11"/>
  <c r="B59" i="11"/>
  <c r="D6" i="11"/>
  <c r="J5" i="11"/>
  <c r="E5" i="11"/>
  <c r="D9" i="11" s="1"/>
  <c r="A5" i="11"/>
  <c r="A3" i="11"/>
  <c r="A1" i="11"/>
  <c r="I46" i="16"/>
  <c r="C41" i="16"/>
  <c r="B40" i="16"/>
  <c r="B16" i="18" s="1"/>
  <c r="F39" i="16"/>
  <c r="C15" i="18" s="1"/>
  <c r="B39" i="16"/>
  <c r="B15" i="18" s="1"/>
  <c r="I38" i="16"/>
  <c r="C38" i="16"/>
  <c r="H37" i="16"/>
  <c r="B22" i="18" s="1"/>
  <c r="B37" i="16"/>
  <c r="B14" i="18" s="1"/>
  <c r="K36" i="16"/>
  <c r="C21" i="18" s="1"/>
  <c r="H36" i="16"/>
  <c r="B21" i="18" s="1"/>
  <c r="F36" i="16"/>
  <c r="C13" i="18" s="1"/>
  <c r="B36" i="16"/>
  <c r="B13" i="18" s="1"/>
  <c r="I35" i="16"/>
  <c r="C35" i="16"/>
  <c r="H34" i="16"/>
  <c r="B20" i="18" s="1"/>
  <c r="B34" i="16"/>
  <c r="B12" i="18" s="1"/>
  <c r="K33" i="16"/>
  <c r="C19" i="18" s="1"/>
  <c r="H33" i="16"/>
  <c r="B19" i="18" s="1"/>
  <c r="F33" i="16"/>
  <c r="C11" i="18" s="1"/>
  <c r="B33" i="16"/>
  <c r="B11" i="18" s="1"/>
  <c r="I32" i="16"/>
  <c r="C32" i="16"/>
  <c r="H31" i="16"/>
  <c r="B18" i="18" s="1"/>
  <c r="B31" i="16"/>
  <c r="B10" i="18" s="1"/>
  <c r="K30" i="16"/>
  <c r="C17" i="18" s="1"/>
  <c r="H30" i="16"/>
  <c r="B17" i="18" s="1"/>
  <c r="F30" i="16"/>
  <c r="C9" i="18" s="1"/>
  <c r="B30" i="16"/>
  <c r="B9" i="18" s="1"/>
  <c r="A26" i="16"/>
  <c r="I23" i="16"/>
  <c r="A7" i="18" s="1"/>
  <c r="D23" i="16"/>
  <c r="D22" i="16"/>
  <c r="B7" i="18" s="1"/>
  <c r="I19" i="16"/>
  <c r="E19" i="16"/>
  <c r="G18" i="16"/>
  <c r="I17" i="16"/>
  <c r="D17" i="16"/>
  <c r="D16" i="16"/>
  <c r="I15" i="16"/>
  <c r="E15" i="16"/>
  <c r="I14" i="16"/>
  <c r="D14" i="16"/>
  <c r="I13" i="16"/>
  <c r="D13" i="16"/>
  <c r="B6" i="18" s="1"/>
  <c r="D12" i="16"/>
  <c r="B5" i="18" s="1"/>
  <c r="I10" i="16"/>
  <c r="E10" i="16"/>
  <c r="E8" i="16"/>
  <c r="I7" i="16"/>
  <c r="D7" i="16"/>
  <c r="D6" i="16"/>
  <c r="A3" i="18" s="1"/>
  <c r="J5" i="16"/>
  <c r="F5" i="16"/>
  <c r="A2" i="18" s="1"/>
  <c r="D5" i="16"/>
  <c r="A1" i="18" s="1"/>
  <c r="A3" i="16"/>
  <c r="K22" i="37"/>
  <c r="I18" i="37"/>
  <c r="Q58" i="29"/>
  <c r="P58" i="29"/>
  <c r="O58" i="29"/>
  <c r="Q57" i="29"/>
  <c r="P57" i="29"/>
  <c r="O57" i="29"/>
  <c r="Q56" i="29"/>
  <c r="P56" i="29"/>
  <c r="Q55" i="29"/>
  <c r="P55" i="29"/>
  <c r="O55" i="29"/>
  <c r="Q54" i="29"/>
  <c r="P54" i="29"/>
  <c r="O54" i="29"/>
  <c r="Q53" i="29"/>
  <c r="P53" i="29"/>
  <c r="Q52" i="29"/>
  <c r="P52" i="29"/>
  <c r="Q51" i="29"/>
  <c r="I6" i="35"/>
  <c r="B23" i="35" l="1"/>
  <c r="A1" i="33"/>
  <c r="D5" i="33" s="1"/>
  <c r="B26" i="35"/>
  <c r="B25" i="35"/>
  <c r="A4" i="18"/>
  <c r="B46" i="16"/>
  <c r="B24" i="35"/>
  <c r="D9" i="16"/>
  <c r="L25" i="35"/>
  <c r="H3" i="20"/>
  <c r="C25" i="35"/>
  <c r="L17" i="33"/>
  <c r="L24" i="35"/>
  <c r="G4" i="27"/>
  <c r="D6" i="34"/>
  <c r="L15" i="33"/>
  <c r="C23" i="35"/>
  <c r="A16" i="32"/>
  <c r="L16" i="33"/>
  <c r="G4" i="20"/>
  <c r="A14" i="32"/>
  <c r="D5" i="20"/>
  <c r="A8" i="20"/>
  <c r="G10" i="27"/>
  <c r="L23" i="35"/>
  <c r="E4" i="27"/>
  <c r="E2" i="27"/>
  <c r="A17" i="32"/>
  <c r="K5" i="32"/>
  <c r="A13" i="32" s="1"/>
  <c r="E2" i="20"/>
  <c r="D6" i="20"/>
  <c r="H8" i="20"/>
  <c r="F6" i="27"/>
  <c r="H12" i="27"/>
  <c r="A4" i="20"/>
  <c r="E6" i="20"/>
  <c r="D9" i="20"/>
  <c r="H8" i="27"/>
  <c r="D13" i="27"/>
  <c r="H4" i="20"/>
  <c r="H7" i="20"/>
  <c r="F4" i="27"/>
  <c r="F10" i="27"/>
  <c r="H14" i="27"/>
  <c r="A9" i="32"/>
  <c r="A7" i="32"/>
  <c r="E5" i="33"/>
  <c r="D4" i="33"/>
  <c r="E6" i="33"/>
  <c r="E7" i="33"/>
  <c r="D6" i="33"/>
  <c r="C16" i="33"/>
  <c r="A21" i="33" s="1"/>
  <c r="D7" i="33"/>
  <c r="C18" i="33"/>
  <c r="A23" i="33" s="1"/>
  <c r="E4" i="33"/>
  <c r="C17" i="33"/>
  <c r="A22" i="33" s="1"/>
  <c r="I3" i="37"/>
  <c r="F2" i="20"/>
  <c r="B4" i="20"/>
  <c r="F5" i="20"/>
  <c r="F6" i="20"/>
  <c r="B8" i="20"/>
  <c r="F9" i="20"/>
  <c r="F2" i="27"/>
  <c r="H4" i="27"/>
  <c r="G6" i="27"/>
  <c r="D9" i="27"/>
  <c r="H10" i="27"/>
  <c r="A14" i="27"/>
  <c r="D15" i="27"/>
  <c r="C30" i="35"/>
  <c r="K26" i="37"/>
  <c r="I22" i="37"/>
  <c r="I7" i="37"/>
  <c r="G2" i="20"/>
  <c r="C4" i="20"/>
  <c r="G5" i="20"/>
  <c r="G6" i="20"/>
  <c r="C8" i="20"/>
  <c r="G9" i="20"/>
  <c r="G2" i="27"/>
  <c r="D5" i="27"/>
  <c r="H6" i="27"/>
  <c r="A10" i="27"/>
  <c r="D11" i="27"/>
  <c r="B14" i="27"/>
  <c r="D16" i="27"/>
  <c r="C29" i="35"/>
  <c r="C24" i="35"/>
  <c r="I5" i="37"/>
  <c r="K3" i="37"/>
  <c r="I9" i="37"/>
  <c r="H2" i="20"/>
  <c r="D4" i="20"/>
  <c r="H5" i="20"/>
  <c r="H6" i="20"/>
  <c r="D8" i="20"/>
  <c r="H9" i="20"/>
  <c r="H2" i="27"/>
  <c r="A6" i="27"/>
  <c r="D7" i="27"/>
  <c r="B10" i="27"/>
  <c r="D12" i="27"/>
  <c r="C14" i="27"/>
  <c r="E16" i="27"/>
  <c r="C28" i="35"/>
  <c r="I26" i="37"/>
  <c r="K5" i="37"/>
  <c r="K7" i="37"/>
  <c r="I14" i="37"/>
  <c r="A2" i="20"/>
  <c r="D3" i="20"/>
  <c r="E4" i="20"/>
  <c r="A6" i="20"/>
  <c r="D7" i="20"/>
  <c r="E8" i="20"/>
  <c r="A2" i="27"/>
  <c r="D3" i="27"/>
  <c r="B6" i="27"/>
  <c r="D8" i="27"/>
  <c r="C10" i="27"/>
  <c r="E12" i="27"/>
  <c r="D14" i="27"/>
  <c r="F16" i="27"/>
  <c r="C27" i="35"/>
  <c r="K9" i="37"/>
  <c r="L22" i="33"/>
  <c r="B2" i="20"/>
  <c r="F3" i="20"/>
  <c r="F4" i="20"/>
  <c r="B6" i="20"/>
  <c r="F7" i="20"/>
  <c r="F8" i="20"/>
  <c r="B2" i="27"/>
  <c r="D4" i="27"/>
  <c r="C6" i="27"/>
  <c r="E8" i="27"/>
  <c r="D10" i="27"/>
  <c r="F12" i="27"/>
  <c r="E14" i="27"/>
  <c r="G16" i="27"/>
  <c r="C26" i="35"/>
  <c r="K18" i="37"/>
  <c r="K14" i="37"/>
  <c r="C2" i="20"/>
  <c r="G3" i="20"/>
  <c r="C6" i="20"/>
  <c r="C2" i="27"/>
  <c r="D6" i="27"/>
  <c r="F8" i="27"/>
  <c r="E10" i="27"/>
  <c r="F14" i="27"/>
  <c r="H16" i="27"/>
  <c r="D2" i="20"/>
  <c r="E6" i="27"/>
  <c r="G14" i="27"/>
  <c r="B30" i="35"/>
  <c r="B29" i="35"/>
  <c r="B28" i="35"/>
  <c r="B27" i="35"/>
  <c r="L30" i="35"/>
  <c r="L29" i="35"/>
  <c r="L28" i="35"/>
  <c r="L27" i="35"/>
  <c r="L26" i="35"/>
  <c r="C15" i="33" l="1"/>
  <c r="A20" i="33" s="1"/>
  <c r="A10" i="33"/>
  <c r="A11" i="33"/>
  <c r="A12" i="33"/>
  <c r="A9" i="33"/>
</calcChain>
</file>

<file path=xl/sharedStrings.xml><?xml version="1.0" encoding="utf-8"?>
<sst xmlns="http://schemas.openxmlformats.org/spreadsheetml/2006/main" count="1096" uniqueCount="418">
  <si>
    <t>〒</t>
  </si>
  <si>
    <t>TEL</t>
  </si>
  <si>
    <t>FAX</t>
  </si>
  <si>
    <t>番号</t>
    <rPh sb="0" eb="2">
      <t>バンゴウ</t>
    </rPh>
    <phoneticPr fontId="3"/>
  </si>
  <si>
    <t>学年</t>
    <rPh sb="0" eb="2">
      <t>ガクネン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</si>
  <si>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</si>
  <si>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選　手　氏　名</t>
  </si>
  <si>
    <t>ブロック順位</t>
    <rPh sb="4" eb="6">
      <t>ジュンイ</t>
    </rPh>
    <phoneticPr fontId="4"/>
  </si>
  <si>
    <t>マネージャー（教員）</t>
    <rPh sb="7" eb="9">
      <t>キョウイン</t>
    </rPh>
    <phoneticPr fontId="4"/>
  </si>
  <si>
    <t>マネージャー（生徒）</t>
    <rPh sb="7" eb="9">
      <t>セイト</t>
    </rPh>
    <phoneticPr fontId="4"/>
  </si>
  <si>
    <t>外部指導者（コーチ）</t>
    <rPh sb="0" eb="2">
      <t>ガイブ</t>
    </rPh>
    <rPh sb="2" eb="5">
      <t>シドウシャ</t>
    </rPh>
    <phoneticPr fontId="4"/>
  </si>
  <si>
    <t>　上記の者は、本競技大会の参加申し込みに際し、大会要項に記載の内容を確認し同意を得ています。又、宿泊については、宿泊要項を厳守し申し込みます。</t>
    <rPh sb="1" eb="3">
      <t>ジョウキ</t>
    </rPh>
    <rPh sb="4" eb="5">
      <t>モノ</t>
    </rPh>
    <rPh sb="7" eb="8">
      <t>ホン</t>
    </rPh>
    <rPh sb="8" eb="10">
      <t>キョウギ</t>
    </rPh>
    <rPh sb="10" eb="12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7" eb="39">
      <t>ドウイ</t>
    </rPh>
    <rPh sb="40" eb="41">
      <t>エ</t>
    </rPh>
    <rPh sb="46" eb="47">
      <t>マタ</t>
    </rPh>
    <rPh sb="48" eb="50">
      <t>シュクハク</t>
    </rPh>
    <rPh sb="56" eb="58">
      <t>シュクハク</t>
    </rPh>
    <rPh sb="58" eb="60">
      <t>ヨウコウ</t>
    </rPh>
    <rPh sb="61" eb="63">
      <t>ゲンシュ</t>
    </rPh>
    <rPh sb="64" eb="65">
      <t>モウ</t>
    </rPh>
    <rPh sb="66" eb="67">
      <t>コ</t>
    </rPh>
    <phoneticPr fontId="3"/>
  </si>
  <si>
    <t>　上記の者は、本競技大会の参加申し込みに際し、大会要項に記載の内容を確認し同意を得ています。又、宿泊については、宿泊要項を厳守し申し込みます。</t>
    <rPh sb="1" eb="3">
      <t>ジョウキ</t>
    </rPh>
    <rPh sb="4" eb="5">
      <t>モノ</t>
    </rPh>
    <rPh sb="7" eb="8">
      <t>ホン</t>
    </rPh>
    <rPh sb="8" eb="10">
      <t>キョウギ</t>
    </rPh>
    <rPh sb="10" eb="12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7" eb="39">
      <t>ドウイ</t>
    </rPh>
    <rPh sb="40" eb="41">
      <t>エ</t>
    </rPh>
    <phoneticPr fontId="3"/>
  </si>
  <si>
    <t>ふりがな</t>
    <phoneticPr fontId="4"/>
  </si>
  <si>
    <t>学　校　名</t>
    <rPh sb="0" eb="1">
      <t>ガク</t>
    </rPh>
    <rPh sb="2" eb="3">
      <t>コウ</t>
    </rPh>
    <rPh sb="4" eb="5">
      <t>メイ</t>
    </rPh>
    <phoneticPr fontId="3"/>
  </si>
  <si>
    <t>連　絡　先</t>
    <phoneticPr fontId="4"/>
  </si>
  <si>
    <t>校　　　長</t>
    <phoneticPr fontId="4"/>
  </si>
  <si>
    <t>教　　　員</t>
    <phoneticPr fontId="4"/>
  </si>
  <si>
    <t>E-mail</t>
    <phoneticPr fontId="4"/>
  </si>
  <si>
    <t>ふ　り　が　な</t>
    <phoneticPr fontId="4"/>
  </si>
  <si>
    <t>ふ　り　が　な</t>
    <phoneticPr fontId="5"/>
  </si>
  <si>
    <t>ふ り が な</t>
    <phoneticPr fontId="5"/>
  </si>
  <si>
    <t>部活動指導員</t>
    <rPh sb="0" eb="3">
      <t>ブカツドウ</t>
    </rPh>
    <rPh sb="3" eb="6">
      <t>シドウイン</t>
    </rPh>
    <phoneticPr fontId="4"/>
  </si>
  <si>
    <t>外部指導者</t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</si>
  <si>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</si>
  <si>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</si>
  <si>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</si>
  <si>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</si>
  <si>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</si>
  <si>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</si>
  <si>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</si>
  <si>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</si>
  <si>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</si>
  <si>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</si>
  <si>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</si>
  <si>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</si>
  <si>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</si>
  <si>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</si>
  <si>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</si>
  <si>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</si>
  <si>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</si>
  <si>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</si>
  <si>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</si>
  <si>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</si>
  <si>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</si>
  <si>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</si>
  <si>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</si>
  <si>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</si>
  <si>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</si>
  <si>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</si>
  <si>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</si>
  <si>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</si>
  <si>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</si>
  <si>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</si>
  <si>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</si>
  <si>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</si>
  <si>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</si>
  <si>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</si>
  <si>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</si>
  <si>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</si>
  <si>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</si>
  <si>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</si>
  <si>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</si>
  <si>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</si>
  <si>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</si>
  <si>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</si>
  <si>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</si>
  <si>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</si>
  <si>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</si>
  <si>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</si>
  <si>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</si>
  <si>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</si>
  <si>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</si>
  <si>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</si>
  <si>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北信越</t>
    <rPh sb="0" eb="3">
      <t>ホクシンエツ</t>
    </rPh>
    <phoneticPr fontId="5"/>
  </si>
  <si>
    <t>東海</t>
    <rPh sb="0" eb="2">
      <t>トウカイ</t>
    </rPh>
    <phoneticPr fontId="5"/>
  </si>
  <si>
    <t>近畿</t>
    <rPh sb="0" eb="2">
      <t>キンキ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</si>
  <si>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</si>
  <si>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</si>
  <si>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</si>
  <si>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監督</t>
    <rPh sb="0" eb="2">
      <t>カントク</t>
    </rPh>
    <phoneticPr fontId="5"/>
  </si>
  <si>
    <t>入場許可申請者</t>
    <rPh sb="0" eb="2">
      <t>ニュウジョウ</t>
    </rPh>
    <rPh sb="2" eb="4">
      <t>キョカ</t>
    </rPh>
    <rPh sb="4" eb="6">
      <t>シンセイ</t>
    </rPh>
    <rPh sb="6" eb="7">
      <t>シャ</t>
    </rPh>
    <phoneticPr fontId="3"/>
  </si>
  <si>
    <t>監 督 氏 名</t>
    <rPh sb="0" eb="1">
      <t>カン</t>
    </rPh>
    <rPh sb="2" eb="3">
      <t>ヨシ</t>
    </rPh>
    <rPh sb="4" eb="5">
      <t>シ</t>
    </rPh>
    <rPh sb="6" eb="7">
      <t>メイ</t>
    </rPh>
    <phoneticPr fontId="3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</si>
  <si>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3"/>
  </si>
  <si>
    <t>都道府県</t>
    <rPh sb="0" eb="4">
      <t>トドウフケン</t>
    </rPh>
    <phoneticPr fontId="3"/>
  </si>
  <si>
    <t>順位</t>
    <rPh sb="0" eb="2">
      <t>ジュンイ</t>
    </rPh>
    <phoneticPr fontId="3"/>
  </si>
  <si>
    <t>ブロック</t>
    <phoneticPr fontId="5"/>
  </si>
  <si>
    <t>トレーナースペース　使用申込書</t>
    <rPh sb="10" eb="15">
      <t>シヨウモウシコミショ</t>
    </rPh>
    <phoneticPr fontId="5"/>
  </si>
  <si>
    <t>監督名</t>
    <phoneticPr fontId="5"/>
  </si>
  <si>
    <t>都道府県名</t>
    <rPh sb="0" eb="5">
      <t>トドウフケンメイ</t>
    </rPh>
    <phoneticPr fontId="5"/>
  </si>
  <si>
    <t>学校名</t>
    <rPh sb="0" eb="3">
      <t>ガッコウメイ</t>
    </rPh>
    <phoneticPr fontId="5"/>
  </si>
  <si>
    <t>ふりがな</t>
    <phoneticPr fontId="5"/>
  </si>
  <si>
    <t>半角入力　例：351-0013</t>
    <rPh sb="0" eb="4">
      <t>ハンカクニュウリョク</t>
    </rPh>
    <rPh sb="5" eb="6">
      <t>レイ</t>
    </rPh>
    <phoneticPr fontId="5"/>
  </si>
  <si>
    <t>半角入力　例：048-461-0076</t>
    <rPh sb="0" eb="4">
      <t>ハンカクニュウリョク</t>
    </rPh>
    <rPh sb="5" eb="6">
      <t>レイ</t>
    </rPh>
    <phoneticPr fontId="5"/>
  </si>
  <si>
    <t xml:space="preserve">    ←セルから選択してください</t>
    <rPh sb="9" eb="11">
      <t>センタク</t>
    </rPh>
    <phoneticPr fontId="5"/>
  </si>
  <si>
    <t>姓と名の間に全角スペースを入れてください</t>
    <rPh sb="0" eb="1">
      <t>セイ</t>
    </rPh>
    <rPh sb="2" eb="3">
      <t>ナ</t>
    </rPh>
    <rPh sb="4" eb="5">
      <t>アイダ</t>
    </rPh>
    <rPh sb="6" eb="8">
      <t>ゼンカク</t>
    </rPh>
    <rPh sb="13" eb="14">
      <t>イ</t>
    </rPh>
    <phoneticPr fontId="5"/>
  </si>
  <si>
    <t>○</t>
    <phoneticPr fontId="5"/>
  </si>
  <si>
    <t>半角入力</t>
    <rPh sb="0" eb="4">
      <t>ハンカクニュウリョク</t>
    </rPh>
    <phoneticPr fontId="5"/>
  </si>
  <si>
    <t>ブロック順位</t>
    <rPh sb="4" eb="6">
      <t>ジュンイ</t>
    </rPh>
    <phoneticPr fontId="5"/>
  </si>
  <si>
    <t>マネージャー</t>
    <phoneticPr fontId="5"/>
  </si>
  <si>
    <t>選手情報</t>
    <rPh sb="0" eb="4">
      <t>センシュジョウホウ</t>
    </rPh>
    <phoneticPr fontId="5"/>
  </si>
  <si>
    <t>団体戦１</t>
    <rPh sb="0" eb="3">
      <t>ダンタイセン</t>
    </rPh>
    <phoneticPr fontId="5"/>
  </si>
  <si>
    <t>団体戦２</t>
    <rPh sb="0" eb="3">
      <t>ダンタイセン</t>
    </rPh>
    <phoneticPr fontId="5"/>
  </si>
  <si>
    <t>団体戦３</t>
    <rPh sb="0" eb="3">
      <t>ダンタイセン</t>
    </rPh>
    <phoneticPr fontId="5"/>
  </si>
  <si>
    <t>団体戦４</t>
    <rPh sb="0" eb="3">
      <t>ダンタイセン</t>
    </rPh>
    <phoneticPr fontId="5"/>
  </si>
  <si>
    <t>団体戦５</t>
    <rPh sb="0" eb="3">
      <t>ダンタイセン</t>
    </rPh>
    <phoneticPr fontId="5"/>
  </si>
  <si>
    <t>団体戦６</t>
    <rPh sb="0" eb="3">
      <t>ダンタイセン</t>
    </rPh>
    <phoneticPr fontId="5"/>
  </si>
  <si>
    <t>団体戦７</t>
    <rPh sb="0" eb="3">
      <t>ダンタイセン</t>
    </rPh>
    <phoneticPr fontId="5"/>
  </si>
  <si>
    <t>半角数字</t>
    <rPh sb="0" eb="2">
      <t>ハンカク</t>
    </rPh>
    <rPh sb="2" eb="4">
      <t>スウジ</t>
    </rPh>
    <phoneticPr fontId="5"/>
  </si>
  <si>
    <t>性別</t>
    <rPh sb="0" eb="2">
      <t>セイベツ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</si>
  <si>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</si>
  <si>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</si>
  <si>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申し込み日付</t>
    <rPh sb="0" eb="1">
      <t>モウ</t>
    </rPh>
    <rPh sb="2" eb="3">
      <t>コ</t>
    </rPh>
    <rPh sb="4" eb="6">
      <t>ヒヅケ</t>
    </rPh>
    <phoneticPr fontId="5"/>
  </si>
  <si>
    <t>＜個人戦＞</t>
    <rPh sb="1" eb="4">
      <t>コジンセン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</si>
  <si>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</si>
  <si>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</si>
  <si>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埼玉県</t>
    <rPh sb="0" eb="2">
      <t>カントウ</t>
    </rPh>
    <phoneticPr fontId="5"/>
  </si>
  <si>
    <t>近畿</t>
    <rPh sb="0" eb="2">
      <t>キンキ</t>
    </rPh>
    <phoneticPr fontId="5"/>
  </si>
  <si>
    <t>部活動指導員</t>
    <rPh sb="0" eb="6">
      <t>ブカツドウシドウイン</t>
    </rPh>
    <phoneticPr fontId="5"/>
  </si>
  <si>
    <t>入場許可申請者</t>
    <rPh sb="0" eb="7">
      <t>ニュウジョウキョカシンセイシャ</t>
    </rPh>
    <phoneticPr fontId="5"/>
  </si>
  <si>
    <t>＜シングルス＞</t>
    <phoneticPr fontId="5"/>
  </si>
  <si>
    <t>単１</t>
    <rPh sb="0" eb="1">
      <t>タン</t>
    </rPh>
    <phoneticPr fontId="5"/>
  </si>
  <si>
    <t>単２</t>
    <rPh sb="0" eb="1">
      <t>タン</t>
    </rPh>
    <phoneticPr fontId="5"/>
  </si>
  <si>
    <t>単３</t>
    <rPh sb="0" eb="1">
      <t>タン</t>
    </rPh>
    <phoneticPr fontId="5"/>
  </si>
  <si>
    <t>単４</t>
    <rPh sb="0" eb="1">
      <t>タン</t>
    </rPh>
    <phoneticPr fontId="5"/>
  </si>
  <si>
    <t>＜ダブルス＞</t>
    <phoneticPr fontId="5"/>
  </si>
  <si>
    <t>複１</t>
    <rPh sb="0" eb="1">
      <t>フク</t>
    </rPh>
    <phoneticPr fontId="5"/>
  </si>
  <si>
    <t>複２</t>
    <rPh sb="0" eb="1">
      <t>フク</t>
    </rPh>
    <phoneticPr fontId="5"/>
  </si>
  <si>
    <t>複３</t>
    <rPh sb="0" eb="1">
      <t>フク</t>
    </rPh>
    <phoneticPr fontId="5"/>
  </si>
  <si>
    <t>複４</t>
    <rPh sb="0" eb="1">
      <t>フク</t>
    </rPh>
    <phoneticPr fontId="5"/>
  </si>
  <si>
    <t>　※トレーナースペースの使用希望の有無</t>
    <rPh sb="12" eb="16">
      <t>シヨウキボウ</t>
    </rPh>
    <rPh sb="17" eb="19">
      <t>ウム</t>
    </rPh>
    <phoneticPr fontId="5"/>
  </si>
  <si>
    <t>団体</t>
    <rPh sb="0" eb="2">
      <t>ダンタイ</t>
    </rPh>
    <phoneticPr fontId="16"/>
  </si>
  <si>
    <t>選手１</t>
    <rPh sb="0" eb="2">
      <t>センシュ</t>
    </rPh>
    <phoneticPr fontId="16"/>
  </si>
  <si>
    <t>選手２</t>
    <rPh sb="0" eb="2">
      <t>センシュ</t>
    </rPh>
    <phoneticPr fontId="16"/>
  </si>
  <si>
    <t>選手３</t>
    <rPh sb="0" eb="2">
      <t>センシュ</t>
    </rPh>
    <phoneticPr fontId="16"/>
  </si>
  <si>
    <t>選手４</t>
    <rPh sb="0" eb="2">
      <t>センシュ</t>
    </rPh>
    <phoneticPr fontId="16"/>
  </si>
  <si>
    <t>選手５</t>
    <rPh sb="0" eb="2">
      <t>センシュ</t>
    </rPh>
    <phoneticPr fontId="16"/>
  </si>
  <si>
    <t>選手６</t>
    <rPh sb="0" eb="2">
      <t>センシュ</t>
    </rPh>
    <phoneticPr fontId="16"/>
  </si>
  <si>
    <t>選手７</t>
    <rPh sb="0" eb="2">
      <t>センシュ</t>
    </rPh>
    <phoneticPr fontId="16"/>
  </si>
  <si>
    <t>選手</t>
    <rPh sb="0" eb="2">
      <t>センシュ</t>
    </rPh>
    <phoneticPr fontId="16"/>
  </si>
  <si>
    <t>ふりがな</t>
    <phoneticPr fontId="16"/>
  </si>
  <si>
    <t>ダブルス</t>
    <phoneticPr fontId="16"/>
  </si>
  <si>
    <t>ペア１</t>
    <phoneticPr fontId="16"/>
  </si>
  <si>
    <t>ペア２</t>
    <phoneticPr fontId="16"/>
  </si>
  <si>
    <t>チーム</t>
    <phoneticPr fontId="16"/>
  </si>
  <si>
    <t>ふりがな１</t>
    <phoneticPr fontId="16"/>
  </si>
  <si>
    <t>ふりがな２</t>
    <phoneticPr fontId="16"/>
  </si>
  <si>
    <t>コーチ</t>
    <phoneticPr fontId="5"/>
  </si>
  <si>
    <t>シングルス</t>
    <phoneticPr fontId="16"/>
  </si>
  <si>
    <t>選　手</t>
    <rPh sb="0" eb="1">
      <t>セン</t>
    </rPh>
    <rPh sb="2" eb="3">
      <t>テ</t>
    </rPh>
    <phoneticPr fontId="16"/>
  </si>
  <si>
    <t>個人戦シングルス</t>
    <rPh sb="0" eb="3">
      <t>コジンセン</t>
    </rPh>
    <phoneticPr fontId="5"/>
  </si>
  <si>
    <t>順位</t>
    <rPh sb="0" eb="2">
      <t>ジュンイ</t>
    </rPh>
    <phoneticPr fontId="5"/>
  </si>
  <si>
    <t>都道府県</t>
    <rPh sb="0" eb="4">
      <t>トドウフケン</t>
    </rPh>
    <phoneticPr fontId="5"/>
  </si>
  <si>
    <t>選手氏名</t>
    <rPh sb="0" eb="4">
      <t>センシュシメイ</t>
    </rPh>
    <phoneticPr fontId="5"/>
  </si>
  <si>
    <t>学年</t>
    <rPh sb="0" eb="2">
      <t>ガクネン</t>
    </rPh>
    <phoneticPr fontId="5"/>
  </si>
  <si>
    <t>監督氏名</t>
    <rPh sb="0" eb="4">
      <t>カントクシメイ</t>
    </rPh>
    <phoneticPr fontId="5"/>
  </si>
  <si>
    <t>個人戦ダブルス</t>
    <rPh sb="0" eb="3">
      <t>コジンセン</t>
    </rPh>
    <phoneticPr fontId="5"/>
  </si>
  <si>
    <t>選手１</t>
    <rPh sb="0" eb="2">
      <t>センシュ</t>
    </rPh>
    <phoneticPr fontId="20"/>
  </si>
  <si>
    <t>選手２</t>
    <rPh sb="0" eb="2">
      <t>センシュ</t>
    </rPh>
    <phoneticPr fontId="20"/>
  </si>
  <si>
    <t>選手３</t>
    <rPh sb="0" eb="2">
      <t>センシュ</t>
    </rPh>
    <phoneticPr fontId="20"/>
  </si>
  <si>
    <t>選手４</t>
    <rPh sb="0" eb="2">
      <t>センシュ</t>
    </rPh>
    <phoneticPr fontId="20"/>
  </si>
  <si>
    <t>選手５</t>
    <rPh sb="0" eb="2">
      <t>センシュ</t>
    </rPh>
    <phoneticPr fontId="20"/>
  </si>
  <si>
    <t>マネージャー(教員)</t>
    <rPh sb="7" eb="9">
      <t>キョウイン</t>
    </rPh>
    <phoneticPr fontId="5"/>
  </si>
  <si>
    <t>マネージャー(生徒)</t>
    <rPh sb="7" eb="9">
      <t>セイト</t>
    </rPh>
    <phoneticPr fontId="5"/>
  </si>
  <si>
    <t>ブロック名</t>
    <rPh sb="4" eb="5">
      <t>メイ</t>
    </rPh>
    <phoneticPr fontId="5"/>
  </si>
  <si>
    <t>種　　目</t>
    <rPh sb="0" eb="1">
      <t>タネ</t>
    </rPh>
    <rPh sb="3" eb="4">
      <t>メ</t>
    </rPh>
    <phoneticPr fontId="5"/>
  </si>
  <si>
    <t>氏　　名</t>
    <rPh sb="0" eb="1">
      <t>ウジ</t>
    </rPh>
    <rPh sb="3" eb="4">
      <t>ナ</t>
    </rPh>
    <phoneticPr fontId="5"/>
  </si>
  <si>
    <t>性　　別</t>
    <rPh sb="0" eb="1">
      <t>セイ</t>
    </rPh>
    <rPh sb="3" eb="4">
      <t>ベツ</t>
    </rPh>
    <phoneticPr fontId="5"/>
  </si>
  <si>
    <t>学校との
関わり</t>
    <rPh sb="0" eb="2">
      <t>ガッコウ</t>
    </rPh>
    <rPh sb="5" eb="6">
      <t>カカ</t>
    </rPh>
    <phoneticPr fontId="5"/>
  </si>
  <si>
    <t>年　齢</t>
    <rPh sb="0" eb="1">
      <t>トシ</t>
    </rPh>
    <rPh sb="2" eb="3">
      <t>トシ</t>
    </rPh>
    <phoneticPr fontId="5"/>
  </si>
  <si>
    <t>年　　齢</t>
    <rPh sb="0" eb="1">
      <t>トシ</t>
    </rPh>
    <rPh sb="3" eb="4">
      <t>トシ</t>
    </rPh>
    <phoneticPr fontId="5"/>
  </si>
  <si>
    <t>選手との関係</t>
    <rPh sb="0" eb="2">
      <t>センシュ</t>
    </rPh>
    <rPh sb="4" eb="6">
      <t>カンケイ</t>
    </rPh>
    <phoneticPr fontId="5"/>
  </si>
  <si>
    <t>出場種目</t>
    <rPh sb="0" eb="4">
      <t>シュツジョウシュモク</t>
    </rPh>
    <phoneticPr fontId="5"/>
  </si>
  <si>
    <t>ダブルス</t>
    <phoneticPr fontId="5"/>
  </si>
  <si>
    <t>シングルス</t>
    <phoneticPr fontId="5"/>
  </si>
  <si>
    <t>○</t>
  </si>
  <si>
    <t>監督</t>
    <rPh sb="0" eb="2">
      <t>カントク</t>
    </rPh>
    <phoneticPr fontId="20"/>
  </si>
  <si>
    <t>＊</t>
    <phoneticPr fontId="20"/>
  </si>
  <si>
    <t>選手６</t>
    <rPh sb="0" eb="2">
      <t>センシュ</t>
    </rPh>
    <phoneticPr fontId="20"/>
  </si>
  <si>
    <t>選手７</t>
    <rPh sb="0" eb="2">
      <t>センシュ</t>
    </rPh>
    <phoneticPr fontId="20"/>
  </si>
  <si>
    <t>学校</t>
    <rPh sb="0" eb="2">
      <t>ガッコウ</t>
    </rPh>
    <phoneticPr fontId="5"/>
  </si>
  <si>
    <t>拠点校</t>
    <rPh sb="0" eb="3">
      <t>キョテンコウ</t>
    </rPh>
    <phoneticPr fontId="5"/>
  </si>
  <si>
    <t>チーム区分</t>
    <rPh sb="3" eb="5">
      <t>クブン</t>
    </rPh>
    <phoneticPr fontId="5"/>
  </si>
  <si>
    <t>〒</t>
    <phoneticPr fontId="5"/>
  </si>
  <si>
    <t>依頼監督</t>
    <rPh sb="0" eb="2">
      <t>イライ</t>
    </rPh>
    <rPh sb="2" eb="4">
      <t>カントク</t>
    </rPh>
    <phoneticPr fontId="5"/>
  </si>
  <si>
    <t>監督区分</t>
    <rPh sb="0" eb="2">
      <t>カントク</t>
    </rPh>
    <rPh sb="2" eb="4">
      <t>クブン</t>
    </rPh>
    <phoneticPr fontId="5"/>
  </si>
  <si>
    <t xml:space="preserve">代表者
</t>
    <phoneticPr fontId="5"/>
  </si>
  <si>
    <t xml:space="preserve">事務担当者（管理者）
</t>
    <phoneticPr fontId="5"/>
  </si>
  <si>
    <t>指導者</t>
    <phoneticPr fontId="5"/>
  </si>
  <si>
    <t>教員</t>
    <rPh sb="0" eb="2">
      <t>キョウイン</t>
    </rPh>
    <phoneticPr fontId="5"/>
  </si>
  <si>
    <t>校長</t>
    <rPh sb="0" eb="1">
      <t>コウ</t>
    </rPh>
    <rPh sb="1" eb="2">
      <t>チョウ</t>
    </rPh>
    <phoneticPr fontId="5"/>
  </si>
  <si>
    <t>学校（チーム）連絡先</t>
    <rPh sb="0" eb="2">
      <t>ガッコウ</t>
    </rPh>
    <rPh sb="7" eb="10">
      <t>レンラクサキ</t>
    </rPh>
    <phoneticPr fontId="5"/>
  </si>
  <si>
    <t>校長（代表者）氏名</t>
    <rPh sb="0" eb="2">
      <t>コウチョウ</t>
    </rPh>
    <rPh sb="3" eb="6">
      <t>ダイヒョウシャ</t>
    </rPh>
    <rPh sb="7" eb="9">
      <t>シメイ</t>
    </rPh>
    <phoneticPr fontId="5"/>
  </si>
  <si>
    <t>コーチまたはマネージャー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</si>
  <si>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</si>
  <si>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</si>
  <si>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</si>
  <si>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</si>
  <si>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</si>
  <si>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 xml:space="preserve">マネージャー（校長）
</t>
    <phoneticPr fontId="5"/>
  </si>
  <si>
    <t xml:space="preserve">マネージャー（生徒）
</t>
    <phoneticPr fontId="5"/>
  </si>
  <si>
    <t xml:space="preserve">マネージャー（教員）
</t>
    <phoneticPr fontId="5"/>
  </si>
  <si>
    <t xml:space="preserve">コーチ（代表者）
</t>
    <phoneticPr fontId="5"/>
  </si>
  <si>
    <t xml:space="preserve">コーチ【事務担当者（管理者）】
</t>
    <phoneticPr fontId="5"/>
  </si>
  <si>
    <t>マネージャー（所属中学生）</t>
    <phoneticPr fontId="5"/>
  </si>
  <si>
    <t>コーチ（外部指導者）</t>
    <phoneticPr fontId="5"/>
  </si>
  <si>
    <t xml:space="preserve">マネージャー（部活動指導員）
</t>
    <phoneticPr fontId="5"/>
  </si>
  <si>
    <t>　　※コーチ（外部指導者）は、大会参加申込時に外部指導者（コーチ）確認書を提出すること。</t>
    <rPh sb="15" eb="17">
      <t>タイカイ</t>
    </rPh>
    <rPh sb="17" eb="19">
      <t>サンカ</t>
    </rPh>
    <rPh sb="19" eb="21">
      <t>モウシコミ</t>
    </rPh>
    <rPh sb="21" eb="22">
      <t>ジ</t>
    </rPh>
    <rPh sb="23" eb="25">
      <t>ガイブ</t>
    </rPh>
    <rPh sb="25" eb="28">
      <t>シドウシャ</t>
    </rPh>
    <rPh sb="33" eb="36">
      <t>カクニンショ</t>
    </rPh>
    <rPh sb="37" eb="39">
      <t>テイシュツ</t>
    </rPh>
    <phoneticPr fontId="4"/>
  </si>
  <si>
    <t>学校・チーム名</t>
    <rPh sb="0" eb="1">
      <t>ガク</t>
    </rPh>
    <rPh sb="1" eb="2">
      <t>コウ</t>
    </rPh>
    <rPh sb="6" eb="7">
      <t>メイ</t>
    </rPh>
    <phoneticPr fontId="3"/>
  </si>
  <si>
    <t>学校・チーム
所　在　地
連　絡　先</t>
    <rPh sb="0" eb="2">
      <t>ガッコウ</t>
    </rPh>
    <rPh sb="7" eb="8">
      <t>ショ</t>
    </rPh>
    <rPh sb="9" eb="10">
      <t>ザイ</t>
    </rPh>
    <rPh sb="11" eb="12">
      <t>チ</t>
    </rPh>
    <phoneticPr fontId="3"/>
  </si>
  <si>
    <t>長・代表</t>
    <rPh sb="0" eb="1">
      <t>チョウ</t>
    </rPh>
    <rPh sb="2" eb="4">
      <t>ダイヒョウ</t>
    </rPh>
    <phoneticPr fontId="5"/>
  </si>
  <si>
    <t>職印
・
印</t>
    <rPh sb="0" eb="1">
      <t>ショク</t>
    </rPh>
    <rPh sb="1" eb="2">
      <t>イン</t>
    </rPh>
    <rPh sb="5" eb="6">
      <t>イン</t>
    </rPh>
    <phoneticPr fontId="3"/>
  </si>
  <si>
    <t>対戦表表記名</t>
    <rPh sb="0" eb="2">
      <t>タイセン</t>
    </rPh>
    <rPh sb="2" eb="3">
      <t>ヒョウ</t>
    </rPh>
    <rPh sb="3" eb="5">
      <t>ヒョウキ</t>
    </rPh>
    <rPh sb="5" eb="6">
      <t>メイ</t>
    </rPh>
    <phoneticPr fontId="20"/>
  </si>
  <si>
    <t>※団体戦・個人戦共に出場する場合は、監督は同一人とします。</t>
    <rPh sb="1" eb="4">
      <t>ダンタイセン</t>
    </rPh>
    <rPh sb="5" eb="8">
      <t>コジンセン</t>
    </rPh>
    <rPh sb="8" eb="9">
      <t>トモ</t>
    </rPh>
    <rPh sb="10" eb="12">
      <t>シュツジョウ</t>
    </rPh>
    <rPh sb="14" eb="16">
      <t>バアイ</t>
    </rPh>
    <rPh sb="18" eb="20">
      <t>カントク</t>
    </rPh>
    <rPh sb="21" eb="23">
      <t>ドウイツ</t>
    </rPh>
    <rPh sb="23" eb="24">
      <t>ジン</t>
    </rPh>
    <phoneticPr fontId="5"/>
  </si>
  <si>
    <t>所属中学生</t>
    <phoneticPr fontId="5"/>
  </si>
  <si>
    <t>当該校生徒</t>
    <rPh sb="0" eb="3">
      <t>トウガイコウ</t>
    </rPh>
    <rPh sb="3" eb="5">
      <t>セイト</t>
    </rPh>
    <phoneticPr fontId="5"/>
  </si>
  <si>
    <t>出場校校長が承認した者</t>
    <rPh sb="10" eb="11">
      <t>モノ</t>
    </rPh>
    <phoneticPr fontId="5"/>
  </si>
  <si>
    <t>コーチ・
マネージャー</t>
    <phoneticPr fontId="20"/>
  </si>
  <si>
    <t>対戦表表記名</t>
    <rPh sb="0" eb="2">
      <t>タイセン</t>
    </rPh>
    <rPh sb="2" eb="3">
      <t>ヒョウ</t>
    </rPh>
    <phoneticPr fontId="5"/>
  </si>
  <si>
    <t>コーチ・マネージャー区分</t>
    <rPh sb="10" eb="12">
      <t>クブン</t>
    </rPh>
    <phoneticPr fontId="5"/>
  </si>
  <si>
    <t>ブロック名</t>
    <rPh sb="4" eb="5">
      <t>ナ</t>
    </rPh>
    <phoneticPr fontId="5"/>
  </si>
  <si>
    <t>都道府県名</t>
    <rPh sb="0" eb="4">
      <t>トドウフケン</t>
    </rPh>
    <rPh sb="4" eb="5">
      <t>メイ</t>
    </rPh>
    <phoneticPr fontId="5"/>
  </si>
  <si>
    <t>※主将は番号１に入力してください</t>
    <rPh sb="8" eb="10">
      <t>ニュウリョク</t>
    </rPh>
    <phoneticPr fontId="5"/>
  </si>
  <si>
    <t>開催地</t>
    <rPh sb="0" eb="3">
      <t>カイサイチ</t>
    </rPh>
    <phoneticPr fontId="5"/>
  </si>
  <si>
    <t>部活動指導員の場合は○を選択</t>
    <rPh sb="0" eb="6">
      <t>ブカツドウシドウイン</t>
    </rPh>
    <rPh sb="7" eb="9">
      <t>バアイ</t>
    </rPh>
    <phoneticPr fontId="5"/>
  </si>
  <si>
    <t>所属校（地域クラブ活動、拠点校のみ入力）</t>
    <rPh sb="0" eb="3">
      <t>ショゾクコウ</t>
    </rPh>
    <rPh sb="4" eb="6">
      <t>チイキ</t>
    </rPh>
    <rPh sb="9" eb="11">
      <t>カツドウ</t>
    </rPh>
    <rPh sb="12" eb="15">
      <t>キョテンコウ</t>
    </rPh>
    <rPh sb="17" eb="19">
      <t>ニュウリョク</t>
    </rPh>
    <phoneticPr fontId="5"/>
  </si>
  <si>
    <t>氏名</t>
    <rPh sb="0" eb="2">
      <t>シメイ</t>
    </rPh>
    <phoneticPr fontId="5"/>
  </si>
  <si>
    <t>学校との関わり【コーチ（外部指導者）】</t>
    <rPh sb="0" eb="1">
      <t>ガク</t>
    </rPh>
    <rPh sb="1" eb="2">
      <t>コウ</t>
    </rPh>
    <rPh sb="4" eb="5">
      <t>カカ</t>
    </rPh>
    <phoneticPr fontId="5"/>
  </si>
  <si>
    <t>年齢</t>
    <rPh sb="0" eb="2">
      <t>ネンレイ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</si>
  <si>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</si>
  <si>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</si>
  <si>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任命権者</t>
    <rPh sb="0" eb="4">
      <t>ニンメイケンジャ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</si>
  <si>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</si>
  <si>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</si>
  <si>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電話番号</t>
    <rPh sb="0" eb="4">
      <t>デンワバンゴウ</t>
    </rPh>
    <phoneticPr fontId="5"/>
  </si>
  <si>
    <t>FAX番号</t>
    <rPh sb="3" eb="5">
      <t>バンゴウ</t>
    </rPh>
    <phoneticPr fontId="5"/>
  </si>
  <si>
    <t>＜基本データ＞</t>
    <rPh sb="1" eb="3">
      <t>キホン</t>
    </rPh>
    <phoneticPr fontId="5"/>
  </si>
  <si>
    <t>　　←セルから選択してください</t>
    <rPh sb="7" eb="9">
      <t>センタク</t>
    </rPh>
    <phoneticPr fontId="5"/>
  </si>
  <si>
    <t xml:space="preserve"> 学年</t>
    <rPh sb="1" eb="3">
      <t>ガクネン</t>
    </rPh>
    <phoneticPr fontId="5"/>
  </si>
  <si>
    <t>栃木県</t>
    <rPh sb="0" eb="3">
      <t>トチギケン</t>
    </rPh>
    <phoneticPr fontId="5"/>
  </si>
  <si>
    <t>大阪府</t>
    <rPh sb="0" eb="2">
      <t>オオサカ</t>
    </rPh>
    <phoneticPr fontId="5"/>
  </si>
  <si>
    <t>山口県</t>
    <rPh sb="0" eb="3">
      <t>ヤマグチケン</t>
    </rPh>
    <phoneticPr fontId="5"/>
  </si>
  <si>
    <t>福岡県</t>
    <rPh sb="0" eb="3">
      <t>フクオカケン</t>
    </rPh>
    <phoneticPr fontId="5"/>
  </si>
  <si>
    <t>宮崎県</t>
    <rPh sb="0" eb="3">
      <t>ミヤザキケン</t>
    </rPh>
    <phoneticPr fontId="5"/>
  </si>
  <si>
    <t>トレーナー</t>
    <phoneticPr fontId="5"/>
  </si>
  <si>
    <t>部活動指導員</t>
    <rPh sb="0" eb="3">
      <t>ブカツドウ</t>
    </rPh>
    <rPh sb="3" eb="6">
      <t>シドウイン</t>
    </rPh>
    <phoneticPr fontId="5"/>
  </si>
  <si>
    <t>全角入力</t>
    <rPh sb="0" eb="2">
      <t>ゼンカク</t>
    </rPh>
    <rPh sb="2" eb="4">
      <t>ニュウリョク</t>
    </rPh>
    <phoneticPr fontId="5"/>
  </si>
  <si>
    <t>コーチ（指導者）</t>
    <rPh sb="4" eb="6">
      <t>シドウ</t>
    </rPh>
    <phoneticPr fontId="5"/>
  </si>
  <si>
    <t>①</t>
  </si>
  <si>
    <t>④</t>
  </si>
  <si>
    <t>所属中学生</t>
  </si>
  <si>
    <t>＜学校・拠点校＞</t>
    <rPh sb="1" eb="3">
      <t>ガッコウ</t>
    </rPh>
    <rPh sb="4" eb="7">
      <t>キョテンコウ</t>
    </rPh>
    <phoneticPr fontId="5"/>
  </si>
  <si>
    <t>＜地域クラブ活動＞</t>
    <rPh sb="1" eb="3">
      <t>チイキ</t>
    </rPh>
    <rPh sb="6" eb="8">
      <t>カツドウ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</si>
  <si>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</si>
  <si>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</si>
  <si>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※入力しないでください</t>
    <rPh sb="1" eb="3">
      <t>ニュウリョク</t>
    </rPh>
    <phoneticPr fontId="5"/>
  </si>
  <si>
    <t>所属校
（地域・拠点校）</t>
    <rPh sb="0" eb="3">
      <t>ショゾクコウ</t>
    </rPh>
    <rPh sb="5" eb="7">
      <t>チイキ</t>
    </rPh>
    <rPh sb="8" eb="11">
      <t>キョテンコウ</t>
    </rPh>
    <phoneticPr fontId="5"/>
  </si>
  <si>
    <t>※主将は番号１</t>
    <rPh sb="1" eb="3">
      <t>シュショウ</t>
    </rPh>
    <rPh sb="4" eb="6">
      <t>バンゴウ</t>
    </rPh>
    <phoneticPr fontId="3"/>
  </si>
  <si>
    <t>職印・印</t>
    <rPh sb="0" eb="2">
      <t>ショクイン</t>
    </rPh>
    <rPh sb="3" eb="4">
      <t>シルシ</t>
    </rPh>
    <phoneticPr fontId="3"/>
  </si>
  <si>
    <t>学校・チーム名</t>
    <rPh sb="0" eb="2">
      <t>ガッコウ</t>
    </rPh>
    <rPh sb="6" eb="7">
      <t>メイ</t>
    </rPh>
    <phoneticPr fontId="3"/>
  </si>
  <si>
    <t>学校・チーム
所   在   地
連   絡   先</t>
    <rPh sb="0" eb="2">
      <t>ガッコウ</t>
    </rPh>
    <rPh sb="7" eb="8">
      <t>ショ</t>
    </rPh>
    <rPh sb="11" eb="12">
      <t>ザイ</t>
    </rPh>
    <rPh sb="15" eb="16">
      <t>チ</t>
    </rPh>
    <phoneticPr fontId="3"/>
  </si>
  <si>
    <t>090-2561-****</t>
  </si>
  <si>
    <t>osaka@chubad.com</t>
  </si>
  <si>
    <t>所　属　校　名</t>
    <rPh sb="6" eb="7">
      <t>ナ</t>
    </rPh>
    <phoneticPr fontId="5"/>
  </si>
  <si>
    <t>所　属　校　名</t>
    <phoneticPr fontId="5"/>
  </si>
  <si>
    <t>氏　　　名</t>
    <phoneticPr fontId="5"/>
  </si>
  <si>
    <t>区分</t>
    <rPh sb="0" eb="2">
      <t>クブン</t>
    </rPh>
    <phoneticPr fontId="5"/>
  </si>
  <si>
    <t>入場許可
申請者</t>
    <rPh sb="0" eb="2">
      <t>ニュウジョウ</t>
    </rPh>
    <rPh sb="2" eb="4">
      <t>キョカ</t>
    </rPh>
    <rPh sb="5" eb="8">
      <t>シンセイシャ</t>
    </rPh>
    <phoneticPr fontId="5"/>
  </si>
  <si>
    <t>　　※団体戦と出場を兼ねる場合は、入場許可を申請する必要なし。</t>
    <phoneticPr fontId="5"/>
  </si>
  <si>
    <t xml:space="preserve">　　※上記の入場許可申請者は、大会参加申込時に個人戦コーチ席入りにおける入場許可申請書を提出すること。
</t>
    <rPh sb="29" eb="30">
      <t>セキ</t>
    </rPh>
    <phoneticPr fontId="4"/>
  </si>
  <si>
    <t>　　※団体戦と出場を兼ねる場合は同一監督であること。</t>
    <rPh sb="3" eb="6">
      <t>ダンタイセン</t>
    </rPh>
    <rPh sb="7" eb="9">
      <t>シュツジョウ</t>
    </rPh>
    <rPh sb="10" eb="11">
      <t>カ</t>
    </rPh>
    <rPh sb="13" eb="15">
      <t>バアイ</t>
    </rPh>
    <rPh sb="16" eb="18">
      <t>ドウイツ</t>
    </rPh>
    <rPh sb="18" eb="20">
      <t>カントク</t>
    </rPh>
    <phoneticPr fontId="3"/>
  </si>
  <si>
    <t>入場許可申請者名</t>
    <rPh sb="7" eb="8">
      <t>ナ</t>
    </rPh>
    <phoneticPr fontId="5"/>
  </si>
  <si>
    <t>順位</t>
    <rPh sb="0" eb="2">
      <t>ジュンイ</t>
    </rPh>
    <phoneticPr fontId="20"/>
  </si>
  <si>
    <t>チーム区分</t>
    <rPh sb="3" eb="5">
      <t>クブン</t>
    </rPh>
    <phoneticPr fontId="20"/>
  </si>
  <si>
    <t>選手氏名</t>
    <rPh sb="0" eb="2">
      <t>センシュ</t>
    </rPh>
    <rPh sb="2" eb="4">
      <t>シメイ</t>
    </rPh>
    <phoneticPr fontId="20"/>
  </si>
  <si>
    <t>学年</t>
    <rPh sb="0" eb="2">
      <t>ガクネン</t>
    </rPh>
    <phoneticPr fontId="20"/>
  </si>
  <si>
    <t>学校・チーム名</t>
    <rPh sb="0" eb="2">
      <t>ガッコウ</t>
    </rPh>
    <rPh sb="6" eb="7">
      <t>ナ</t>
    </rPh>
    <phoneticPr fontId="20"/>
  </si>
  <si>
    <t>所属校名</t>
    <rPh sb="0" eb="3">
      <t>ショゾクコウ</t>
    </rPh>
    <rPh sb="3" eb="4">
      <t>ナ</t>
    </rPh>
    <phoneticPr fontId="20"/>
  </si>
  <si>
    <t>監督氏名</t>
    <rPh sb="0" eb="2">
      <t>カントク</t>
    </rPh>
    <rPh sb="2" eb="4">
      <t>シメイ</t>
    </rPh>
    <phoneticPr fontId="20"/>
  </si>
  <si>
    <t>区分</t>
    <rPh sb="0" eb="2">
      <t>クブン</t>
    </rPh>
    <phoneticPr fontId="20"/>
  </si>
  <si>
    <t>入場許可申請者</t>
    <rPh sb="0" eb="2">
      <t>ニュウジョウ</t>
    </rPh>
    <rPh sb="2" eb="6">
      <t>キョカシンセイ</t>
    </rPh>
    <rPh sb="6" eb="7">
      <t>シャ</t>
    </rPh>
    <phoneticPr fontId="20"/>
  </si>
  <si>
    <t>都道府県</t>
    <rPh sb="0" eb="4">
      <t>トドウフケン</t>
    </rPh>
    <phoneticPr fontId="20"/>
  </si>
  <si>
    <t>対戦表表記名</t>
    <phoneticPr fontId="20"/>
  </si>
  <si>
    <t>任命権者</t>
    <rPh sb="0" eb="4">
      <t>ニンメイケンジャ</t>
    </rPh>
    <phoneticPr fontId="4"/>
  </si>
  <si>
    <t>引率者名</t>
    <phoneticPr fontId="4"/>
  </si>
  <si>
    <t>監督者名</t>
    <phoneticPr fontId="4"/>
  </si>
  <si>
    <t>所属校名</t>
    <rPh sb="0" eb="2">
      <t>ショゾク</t>
    </rPh>
    <rPh sb="2" eb="4">
      <t>コウメイ</t>
    </rPh>
    <phoneticPr fontId="5"/>
  </si>
  <si>
    <t>ふりがな</t>
  </si>
  <si>
    <t>E-mail</t>
  </si>
  <si>
    <t>引率者</t>
    <rPh sb="0" eb="2">
      <t>インソツ</t>
    </rPh>
    <rPh sb="2" eb="3">
      <t>モノ</t>
    </rPh>
    <phoneticPr fontId="5"/>
  </si>
  <si>
    <t>引率区分</t>
    <rPh sb="0" eb="2">
      <t>インソツ</t>
    </rPh>
    <rPh sb="2" eb="4">
      <t>クブン</t>
    </rPh>
    <phoneticPr fontId="5"/>
  </si>
  <si>
    <t>⑤</t>
  </si>
  <si>
    <t>入場許可申請区分</t>
    <rPh sb="0" eb="4">
      <t>ニュウジョウキョカ</t>
    </rPh>
    <rPh sb="4" eb="6">
      <t>シンセイ</t>
    </rPh>
    <rPh sb="6" eb="8">
      <t>クブン</t>
    </rPh>
    <phoneticPr fontId="5"/>
  </si>
  <si>
    <t>監督者名</t>
    <rPh sb="0" eb="3">
      <t>カントクシャ</t>
    </rPh>
    <rPh sb="3" eb="4">
      <t>メイメイメイ</t>
    </rPh>
    <phoneticPr fontId="4"/>
  </si>
  <si>
    <t>引率者名</t>
    <rPh sb="0" eb="2">
      <t>インソツ</t>
    </rPh>
    <rPh sb="2" eb="3">
      <t>モノ</t>
    </rPh>
    <phoneticPr fontId="4"/>
  </si>
  <si>
    <t>依頼監督の所属校</t>
    <phoneticPr fontId="5"/>
  </si>
  <si>
    <t>依頼監督の連絡先</t>
    <phoneticPr fontId="4"/>
  </si>
  <si>
    <t>＊引率する外部指導者(コーチ)が
　 監督を辞退した場合の依頼監督</t>
    <rPh sb="1" eb="3">
      <t>インソツ</t>
    </rPh>
    <rPh sb="19" eb="21">
      <t>カントク</t>
    </rPh>
    <rPh sb="22" eb="24">
      <t>ジタイ</t>
    </rPh>
    <rPh sb="26" eb="28">
      <t>バアイ</t>
    </rPh>
    <rPh sb="29" eb="31">
      <t>イライ</t>
    </rPh>
    <rPh sb="31" eb="33">
      <t>カントク</t>
    </rPh>
    <phoneticPr fontId="5"/>
  </si>
  <si>
    <t>　　※上記の引率・監督が部活動指導員の場合、部活動指導員欄に〇印をし、任命権者を記入すること。</t>
    <rPh sb="3" eb="5">
      <t>ジョウキ</t>
    </rPh>
    <rPh sb="6" eb="8">
      <t>インソツ</t>
    </rPh>
    <rPh sb="9" eb="11">
      <t>カントク</t>
    </rPh>
    <rPh sb="12" eb="15">
      <t>ブカツドウ</t>
    </rPh>
    <rPh sb="22" eb="25">
      <t>ブカツドウ</t>
    </rPh>
    <rPh sb="25" eb="27">
      <t>シドウ</t>
    </rPh>
    <rPh sb="27" eb="28">
      <t>イン</t>
    </rPh>
    <phoneticPr fontId="3"/>
  </si>
  <si>
    <t>　　※上記の引率・監督者が部活動指導員の場合、部活動指導員欄に〇印をし、任命権者を記入すること。</t>
    <rPh sb="11" eb="12">
      <t>モノ</t>
    </rPh>
    <phoneticPr fontId="4"/>
  </si>
  <si>
    <t>所属校（地域・拠点校）</t>
    <rPh sb="0" eb="3">
      <t>ショゾクコウ</t>
    </rPh>
    <rPh sb="4" eb="6">
      <t>チイキ</t>
    </rPh>
    <rPh sb="7" eb="10">
      <t>キョテンコウ</t>
    </rPh>
    <phoneticPr fontId="5"/>
  </si>
  <si>
    <t>チーム区分</t>
  </si>
  <si>
    <t>チーム区分</t>
    <phoneticPr fontId="5"/>
  </si>
  <si>
    <t>学校・チーム名</t>
    <rPh sb="0" eb="2">
      <t>ガッコウ</t>
    </rPh>
    <rPh sb="6" eb="7">
      <t>メイ</t>
    </rPh>
    <phoneticPr fontId="5"/>
  </si>
  <si>
    <t>◎入場許可申請する選手について</t>
    <rPh sb="1" eb="3">
      <t>ニュウジョウ</t>
    </rPh>
    <rPh sb="3" eb="5">
      <t>キョカ</t>
    </rPh>
    <rPh sb="5" eb="7">
      <t>シンセイ</t>
    </rPh>
    <rPh sb="9" eb="11">
      <t>センシュ</t>
    </rPh>
    <phoneticPr fontId="5"/>
  </si>
  <si>
    <t>選手氏名</t>
    <rPh sb="0" eb="2">
      <t>センシュ</t>
    </rPh>
    <rPh sb="2" eb="4">
      <t>シメイ</t>
    </rPh>
    <phoneticPr fontId="5"/>
  </si>
  <si>
    <t>入場許可
申請する
選手</t>
    <rPh sb="0" eb="2">
      <t>ニュウジョウ</t>
    </rPh>
    <rPh sb="2" eb="4">
      <t>キョカ</t>
    </rPh>
    <rPh sb="5" eb="7">
      <t>シンセイ</t>
    </rPh>
    <rPh sb="10" eb="12">
      <t>センシュ</t>
    </rPh>
    <phoneticPr fontId="5"/>
  </si>
  <si>
    <t>男子・女子</t>
    <rPh sb="0" eb="1">
      <t>ダン</t>
    </rPh>
    <rPh sb="1" eb="2">
      <t>コ</t>
    </rPh>
    <rPh sb="3" eb="4">
      <t>ジョ</t>
    </rPh>
    <rPh sb="4" eb="5">
      <t>コ</t>
    </rPh>
    <phoneticPr fontId="5"/>
  </si>
  <si>
    <t>入場許可申請選手</t>
    <rPh sb="0" eb="4">
      <t>ニュウジョウキョカ</t>
    </rPh>
    <rPh sb="4" eb="6">
      <t>シンセイ</t>
    </rPh>
    <rPh sb="6" eb="8">
      <t>センシュ</t>
    </rPh>
    <phoneticPr fontId="5"/>
  </si>
  <si>
    <t>外部指導者（コーチ）確認書＜団体戦＞</t>
    <rPh sb="0" eb="2">
      <t>ガイブ</t>
    </rPh>
    <rPh sb="10" eb="13">
      <t>カクニンショ</t>
    </rPh>
    <phoneticPr fontId="5"/>
  </si>
  <si>
    <t>入場許可申請書＜個人戦＞</t>
    <phoneticPr fontId="5"/>
  </si>
  <si>
    <t>【外部指導者（コーチ）】</t>
    <rPh sb="1" eb="6">
      <t>ガイブシドウシャ</t>
    </rPh>
    <phoneticPr fontId="5"/>
  </si>
  <si>
    <t>【入場許可申請者】</t>
    <phoneticPr fontId="5"/>
  </si>
  <si>
    <t>氏　　名</t>
    <rPh sb="0" eb="1">
      <t>シ</t>
    </rPh>
    <rPh sb="3" eb="4">
      <t>ナ</t>
    </rPh>
    <phoneticPr fontId="5"/>
  </si>
  <si>
    <t>団体戦・個人戦共通項目</t>
    <rPh sb="0" eb="3">
      <t>ダンタイセン</t>
    </rPh>
    <rPh sb="4" eb="7">
      <t>コジンセン</t>
    </rPh>
    <rPh sb="7" eb="9">
      <t>キョウツウ</t>
    </rPh>
    <rPh sb="9" eb="11">
      <t>コウモク</t>
    </rPh>
    <phoneticPr fontId="5"/>
  </si>
  <si>
    <t>団体戦入力項目</t>
    <rPh sb="0" eb="3">
      <t>ダンタイセン</t>
    </rPh>
    <rPh sb="3" eb="7">
      <t>ニュウリョクコウモク</t>
    </rPh>
    <phoneticPr fontId="5"/>
  </si>
  <si>
    <t>個人戦入力項目</t>
    <rPh sb="0" eb="3">
      <t>コジンセン</t>
    </rPh>
    <rPh sb="3" eb="7">
      <t>ニュウリョクコウモク</t>
    </rPh>
    <phoneticPr fontId="5"/>
  </si>
  <si>
    <t>【コーチまたはマネージャー】</t>
    <phoneticPr fontId="5"/>
  </si>
  <si>
    <t>入力用</t>
    <rPh sb="0" eb="2">
      <t>ニュウリョク</t>
    </rPh>
    <rPh sb="2" eb="3">
      <t>ヨウ</t>
    </rPh>
    <phoneticPr fontId="5"/>
  </si>
  <si>
    <t>入力例</t>
    <rPh sb="0" eb="2">
      <t>ニュウリョク</t>
    </rPh>
    <rPh sb="2" eb="3">
      <t>レイ</t>
    </rPh>
    <phoneticPr fontId="5"/>
  </si>
  <si>
    <t>※トレーナースペースの使用希望の有無：</t>
    <phoneticPr fontId="5"/>
  </si>
  <si>
    <t>ブロック
順位</t>
    <rPh sb="5" eb="7">
      <t>ジュンイ</t>
    </rPh>
    <phoneticPr fontId="4"/>
  </si>
  <si>
    <t>コーチ（外部指導者）</t>
  </si>
  <si>
    <r>
      <rPr>
        <sz val="14"/>
        <color rgb="FFFF0000"/>
        <rFont val="UD デジタル 教科書体 N-B"/>
        <family val="1"/>
        <charset val="128"/>
      </rPr>
      <t>依頼監督の場合のみ入力：</t>
    </r>
    <r>
      <rPr>
        <sz val="14"/>
        <color theme="1"/>
        <rFont val="UD デジタル 教科書体 N-B"/>
        <family val="1"/>
        <charset val="128"/>
      </rPr>
      <t>全角入力</t>
    </r>
    <rPh sb="0" eb="2">
      <t>イライ</t>
    </rPh>
    <rPh sb="2" eb="4">
      <t>カントク</t>
    </rPh>
    <rPh sb="5" eb="7">
      <t>バアイ</t>
    </rPh>
    <rPh sb="9" eb="11">
      <t>ニュウリョク</t>
    </rPh>
    <rPh sb="12" eb="14">
      <t>ゼンカク</t>
    </rPh>
    <rPh sb="14" eb="16">
      <t>ニュウリョク</t>
    </rPh>
    <phoneticPr fontId="5"/>
  </si>
  <si>
    <r>
      <rPr>
        <sz val="14"/>
        <color rgb="FFFF0000"/>
        <rFont val="UD デジタル 教科書体 N-B"/>
        <family val="1"/>
        <charset val="128"/>
      </rPr>
      <t>依頼監督の場合のみ入力：</t>
    </r>
    <r>
      <rPr>
        <sz val="14"/>
        <color theme="1"/>
        <rFont val="UD デジタル 教科書体 N-B"/>
        <family val="1"/>
        <charset val="128"/>
      </rPr>
      <t>半角入力　例：携帯090-2561-0000、日中連絡の取りやすい電話番号</t>
    </r>
    <rPh sb="12" eb="16">
      <t>ハンカクニュウリョク</t>
    </rPh>
    <rPh sb="17" eb="18">
      <t>レイ</t>
    </rPh>
    <rPh sb="19" eb="21">
      <t>ケイタイ</t>
    </rPh>
    <rPh sb="35" eb="37">
      <t>ニッチュウ</t>
    </rPh>
    <rPh sb="37" eb="39">
      <t>レンラク</t>
    </rPh>
    <rPh sb="40" eb="41">
      <t>ト</t>
    </rPh>
    <rPh sb="45" eb="47">
      <t>デンワ</t>
    </rPh>
    <rPh sb="47" eb="49">
      <t>バンゴウ</t>
    </rPh>
    <phoneticPr fontId="5"/>
  </si>
  <si>
    <r>
      <rPr>
        <sz val="14"/>
        <color rgb="FFFF0000"/>
        <rFont val="UD デジタル 教科書体 N-B"/>
        <family val="1"/>
        <charset val="128"/>
      </rPr>
      <t>依頼監督の場合のみ入力：</t>
    </r>
    <r>
      <rPr>
        <sz val="14"/>
        <color theme="1"/>
        <rFont val="UD デジタル 教科書体 N-B"/>
        <family val="1"/>
        <charset val="128"/>
      </rPr>
      <t>半角入力</t>
    </r>
    <rPh sb="12" eb="16">
      <t>ハンカクニュウリョク</t>
    </rPh>
    <phoneticPr fontId="5"/>
  </si>
  <si>
    <r>
      <t>※入場許可申請者が男女個人戦とも同一人の場合、男女別に入場許可申請書を提出
  してください。
※団体戦登録メンバー(監督・選手・マネージャーまた</t>
    </r>
    <r>
      <rPr>
        <sz val="11"/>
        <rFont val="UD デジタル 教科書体 N-B"/>
        <family val="1"/>
        <charset val="128"/>
      </rPr>
      <t>は外部指導者(コーチ))は、
　提出の必要はあり</t>
    </r>
    <r>
      <rPr>
        <sz val="11"/>
        <color theme="1"/>
        <rFont val="UD デジタル 教科書体 N-B"/>
        <family val="1"/>
        <charset val="128"/>
      </rPr>
      <t>ません。
※本書は大会参加申込書と一緒に送付してください。</t>
    </r>
    <rPh sb="11" eb="14">
      <t>コジンセン</t>
    </rPh>
    <rPh sb="16" eb="18">
      <t>ドウイツ</t>
    </rPh>
    <rPh sb="18" eb="19">
      <t>ヒト</t>
    </rPh>
    <rPh sb="20" eb="22">
      <t>バアイ</t>
    </rPh>
    <rPh sb="23" eb="26">
      <t>ダンジョベツ</t>
    </rPh>
    <rPh sb="27" eb="31">
      <t>ニュウジョウキョカ</t>
    </rPh>
    <rPh sb="31" eb="34">
      <t>シンセイショ</t>
    </rPh>
    <rPh sb="35" eb="37">
      <t>テイシュツ</t>
    </rPh>
    <phoneticPr fontId="5"/>
  </si>
  <si>
    <t>＜団体戦＞</t>
    <phoneticPr fontId="5"/>
  </si>
  <si>
    <t>※団体戦・個人戦共に出場する場合は、監督・コーチまたはマネージャーは同一人とします。</t>
    <rPh sb="1" eb="4">
      <t>ダンタイセン</t>
    </rPh>
    <rPh sb="5" eb="8">
      <t>コジンセン</t>
    </rPh>
    <rPh sb="8" eb="9">
      <t>トモ</t>
    </rPh>
    <rPh sb="10" eb="12">
      <t>シュツジョウ</t>
    </rPh>
    <rPh sb="14" eb="16">
      <t>バアイ</t>
    </rPh>
    <rPh sb="18" eb="20">
      <t>カントク</t>
    </rPh>
    <rPh sb="34" eb="36">
      <t>ドウイツ</t>
    </rPh>
    <rPh sb="36" eb="37">
      <t>ジン</t>
    </rPh>
    <phoneticPr fontId="5"/>
  </si>
  <si>
    <t>←入力　姓と名の間に全角スペースを入れてください</t>
    <rPh sb="1" eb="3">
      <t>ニュウリョク</t>
    </rPh>
    <rPh sb="4" eb="5">
      <t>セイ</t>
    </rPh>
    <rPh sb="6" eb="7">
      <t>ナ</t>
    </rPh>
    <rPh sb="8" eb="9">
      <t>アイダ</t>
    </rPh>
    <rPh sb="10" eb="12">
      <t>ゼンカク</t>
    </rPh>
    <rPh sb="17" eb="18">
      <t>イ</t>
    </rPh>
    <phoneticPr fontId="5"/>
  </si>
  <si>
    <t>　←セルから選択</t>
    <rPh sb="6" eb="8">
      <t>センタク</t>
    </rPh>
    <phoneticPr fontId="5"/>
  </si>
  <si>
    <r>
      <t>　 　・使用希望があれば</t>
    </r>
    <r>
      <rPr>
        <b/>
        <u/>
        <sz val="14"/>
        <color theme="1"/>
        <rFont val="UD デジタル 教科書体 N-B"/>
        <family val="1"/>
        <charset val="128"/>
      </rPr>
      <t>〇を選択</t>
    </r>
    <r>
      <rPr>
        <sz val="14"/>
        <color theme="1"/>
        <rFont val="UD デジタル 教科書体 N-B"/>
        <family val="1"/>
        <charset val="128"/>
      </rPr>
      <t>してください</t>
    </r>
    <phoneticPr fontId="5"/>
  </si>
  <si>
    <t>←入力　都道府県の後を入力してください</t>
    <rPh sb="1" eb="3">
      <t>ニュウリョク</t>
    </rPh>
    <rPh sb="4" eb="8">
      <t>トドウフケン</t>
    </rPh>
    <rPh sb="9" eb="10">
      <t>アト</t>
    </rPh>
    <rPh sb="11" eb="13">
      <t>ニュウリョク</t>
    </rPh>
    <phoneticPr fontId="5"/>
  </si>
  <si>
    <t>←入力　半角入力　例：048-461-0076</t>
    <rPh sb="1" eb="3">
      <t>ニュウリョク</t>
    </rPh>
    <rPh sb="4" eb="8">
      <t>ハンカクニュウリョク</t>
    </rPh>
    <rPh sb="9" eb="10">
      <t>レイ</t>
    </rPh>
    <phoneticPr fontId="5"/>
  </si>
  <si>
    <t>←入力　半角入力　例：048-461-4741</t>
    <rPh sb="1" eb="3">
      <t>ニュウリョク</t>
    </rPh>
    <rPh sb="4" eb="8">
      <t>ハンカクニュウリョク</t>
    </rPh>
    <rPh sb="9" eb="10">
      <t>レイ</t>
    </rPh>
    <phoneticPr fontId="5"/>
  </si>
  <si>
    <t>←入力　半角数字入力　例：2024/8/1</t>
    <rPh sb="1" eb="3">
      <t>ニュウリョク</t>
    </rPh>
    <rPh sb="4" eb="6">
      <t>ハンカク</t>
    </rPh>
    <rPh sb="6" eb="8">
      <t>スウジ</t>
    </rPh>
    <rPh sb="8" eb="10">
      <t>ニュウリョク</t>
    </rPh>
    <rPh sb="11" eb="12">
      <t>レイ</t>
    </rPh>
    <phoneticPr fontId="5"/>
  </si>
  <si>
    <t>←入力　およそ９文字まで</t>
    <rPh sb="1" eb="3">
      <t>ニュウリョク</t>
    </rPh>
    <rPh sb="8" eb="10">
      <t>モジ</t>
    </rPh>
    <phoneticPr fontId="5"/>
  </si>
  <si>
    <t>←入力　ひらがなでお願いします</t>
    <rPh sb="1" eb="3">
      <t>ニュウリョク</t>
    </rPh>
    <rPh sb="10" eb="11">
      <t>ネガ</t>
    </rPh>
    <phoneticPr fontId="5"/>
  </si>
  <si>
    <t>←入力　正式名称を入力してください　例：〇〇市立〇〇中学校</t>
    <rPh sb="1" eb="3">
      <t>ニュウリョク</t>
    </rPh>
    <rPh sb="4" eb="8">
      <t>セイシキメイショウ</t>
    </rPh>
    <rPh sb="9" eb="11">
      <t>ニュウリョク</t>
    </rPh>
    <rPh sb="18" eb="19">
      <t>レイ</t>
    </rPh>
    <rPh sb="22" eb="24">
      <t>シリツ</t>
    </rPh>
    <rPh sb="26" eb="29">
      <t>チュウガッコウ</t>
    </rPh>
    <phoneticPr fontId="5"/>
  </si>
  <si>
    <t>←選択　セルから選択</t>
    <rPh sb="1" eb="3">
      <t>センタク</t>
    </rPh>
    <rPh sb="8" eb="10">
      <t>センタク</t>
    </rPh>
    <phoneticPr fontId="5"/>
  </si>
  <si>
    <r>
      <rPr>
        <sz val="12"/>
        <color rgb="FFFF0000"/>
        <rFont val="UD デジタル 教科書体 N-B"/>
        <family val="1"/>
        <charset val="128"/>
      </rPr>
      <t>※上記の引率・監督が部活動指導員の場合、部活動指導員欄に〇印にし、任命権者を記入してください。</t>
    </r>
    <r>
      <rPr>
        <sz val="12"/>
        <color theme="1"/>
        <rFont val="UD デジタル 教科書体 N-B"/>
        <family val="1"/>
        <charset val="128"/>
      </rPr>
      <t xml:space="preserve">
←選択　セルから選択してください</t>
    </r>
    <rPh sb="49" eb="51">
      <t>センタク</t>
    </rPh>
    <rPh sb="56" eb="58">
      <t>センタク</t>
    </rPh>
    <phoneticPr fontId="5"/>
  </si>
  <si>
    <t>←入力　全角入力</t>
    <rPh sb="4" eb="6">
      <t>ゼンカク</t>
    </rPh>
    <rPh sb="6" eb="8">
      <t>ニュウリョク</t>
    </rPh>
    <phoneticPr fontId="5"/>
  </si>
  <si>
    <t>←入力　半角入力　例：携帯090-2561-0000、日中連絡の取りやすい電話番号</t>
    <rPh sb="4" eb="8">
      <t>ハンカクニュウリョク</t>
    </rPh>
    <rPh sb="9" eb="10">
      <t>レイ</t>
    </rPh>
    <rPh sb="11" eb="13">
      <t>ケイタイ</t>
    </rPh>
    <rPh sb="27" eb="29">
      <t>ニッチュウ</t>
    </rPh>
    <rPh sb="29" eb="31">
      <t>レンラク</t>
    </rPh>
    <rPh sb="32" eb="33">
      <t>ト</t>
    </rPh>
    <rPh sb="37" eb="39">
      <t>デンワ</t>
    </rPh>
    <rPh sb="39" eb="41">
      <t>バンゴウ</t>
    </rPh>
    <phoneticPr fontId="5"/>
  </si>
  <si>
    <t>←入力　半角入力</t>
    <rPh sb="4" eb="8">
      <t>ハンカクニュウリョク</t>
    </rPh>
    <phoneticPr fontId="5"/>
  </si>
  <si>
    <t>←入力　姓と名の間に全角スペースを入れてください</t>
    <rPh sb="4" eb="5">
      <t>セイ</t>
    </rPh>
    <rPh sb="6" eb="7">
      <t>ナ</t>
    </rPh>
    <rPh sb="8" eb="9">
      <t>アイダ</t>
    </rPh>
    <rPh sb="10" eb="12">
      <t>ゼンカク</t>
    </rPh>
    <rPh sb="17" eb="18">
      <t>イ</t>
    </rPh>
    <phoneticPr fontId="5"/>
  </si>
  <si>
    <t>←選択　セルから選択してください</t>
    <rPh sb="8" eb="10">
      <t>センタク</t>
    </rPh>
    <phoneticPr fontId="5"/>
  </si>
  <si>
    <t>←入力　半角数字</t>
    <rPh sb="4" eb="6">
      <t>ハンカク</t>
    </rPh>
    <rPh sb="6" eb="8">
      <t>スウジ</t>
    </rPh>
    <phoneticPr fontId="5"/>
  </si>
  <si>
    <t>令和７年度 第５５回全国中学校バドミントン大会参加申込書</t>
    <phoneticPr fontId="3"/>
  </si>
  <si>
    <t>　令和７年度全国中学校体育大会第５５回全国中学校バドミントン大会
大会期間中のトレーナースペースの使用についての許可をお願いします。</t>
    <rPh sb="1" eb="3">
      <t>レイワ</t>
    </rPh>
    <rPh sb="4" eb="6">
      <t>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5" eb="16">
      <t>ダイ</t>
    </rPh>
    <rPh sb="18" eb="19">
      <t>カイ</t>
    </rPh>
    <rPh sb="19" eb="21">
      <t>ゼンコク</t>
    </rPh>
    <rPh sb="21" eb="24">
      <t>チュウガッコウ</t>
    </rPh>
    <rPh sb="30" eb="32">
      <t>タイカイ</t>
    </rPh>
    <rPh sb="34" eb="39">
      <t>タイカイキカンチュウ</t>
    </rPh>
    <rPh sb="50" eb="52">
      <t>シヨウ</t>
    </rPh>
    <rPh sb="57" eb="59">
      <t>キョカ</t>
    </rPh>
    <rPh sb="61" eb="62">
      <t>ネガ</t>
    </rPh>
    <phoneticPr fontId="5"/>
  </si>
  <si>
    <t xml:space="preserve">　次の者を、本校が令和７年度全国中学校体育大会第５５回全国中学校バドミントン大会団体戦に出場する際の外部指導者（コーチ）として承認いたします。 </t>
    <phoneticPr fontId="5"/>
  </si>
  <si>
    <t>令和７年度全国中学校体育大会第５５回全国中学校バドミントン大会　参加申込登録フォーム</t>
    <rPh sb="32" eb="36">
      <t>サンカモウシコミ</t>
    </rPh>
    <rPh sb="36" eb="38">
      <t>トウロク</t>
    </rPh>
    <phoneticPr fontId="5"/>
  </si>
  <si>
    <t>令和７年度全国中学校体育大会
第５５回全国中学校バドミントン大会
実行委員会　会長　板井　靖之　様</t>
    <rPh sb="0" eb="1">
      <t>レイ</t>
    </rPh>
    <rPh sb="1" eb="2">
      <t>ワ</t>
    </rPh>
    <rPh sb="3" eb="4">
      <t>ネン</t>
    </rPh>
    <rPh sb="4" eb="5">
      <t>ド</t>
    </rPh>
    <rPh sb="5" eb="6">
      <t>ゼン</t>
    </rPh>
    <rPh sb="6" eb="7">
      <t>クニ</t>
    </rPh>
    <rPh sb="7" eb="8">
      <t>ナカ</t>
    </rPh>
    <rPh sb="8" eb="9">
      <t>ガク</t>
    </rPh>
    <rPh sb="9" eb="10">
      <t>コウ</t>
    </rPh>
    <rPh sb="10" eb="11">
      <t>カラダ</t>
    </rPh>
    <rPh sb="11" eb="12">
      <t>イク</t>
    </rPh>
    <rPh sb="12" eb="14">
      <t>タイカイ</t>
    </rPh>
    <rPh sb="15" eb="16">
      <t>ダイ</t>
    </rPh>
    <rPh sb="18" eb="19">
      <t>カイ</t>
    </rPh>
    <rPh sb="19" eb="21">
      <t>ゼンコク</t>
    </rPh>
    <rPh sb="21" eb="24">
      <t>チュウガッコウ</t>
    </rPh>
    <rPh sb="30" eb="32">
      <t>タイカイ</t>
    </rPh>
    <rPh sb="33" eb="38">
      <t>ジッコウイインカイ</t>
    </rPh>
    <rPh sb="39" eb="41">
      <t>カイチョウ</t>
    </rPh>
    <rPh sb="42" eb="43">
      <t>イタ</t>
    </rPh>
    <rPh sb="43" eb="44">
      <t>イ</t>
    </rPh>
    <rPh sb="45" eb="47">
      <t>ヤスユキ</t>
    </rPh>
    <rPh sb="48" eb="49">
      <t>サマ</t>
    </rPh>
    <phoneticPr fontId="5"/>
  </si>
  <si>
    <t>　次の者を、令和７年度全国中学校体育大会 第５５回全国中学校バドミントン大会の個人戦においてコーチ席入りすることを承認し、会場への入場をお願いしたく申請いたします。</t>
    <rPh sb="6" eb="8">
      <t>レイワ</t>
    </rPh>
    <rPh sb="9" eb="11">
      <t>ネンド</t>
    </rPh>
    <rPh sb="11" eb="13">
      <t>ゼンコク</t>
    </rPh>
    <rPh sb="13" eb="16">
      <t>チュウガッコウ</t>
    </rPh>
    <rPh sb="16" eb="18">
      <t>タイイク</t>
    </rPh>
    <rPh sb="18" eb="20">
      <t>タイカイ</t>
    </rPh>
    <rPh sb="21" eb="22">
      <t>ダイ</t>
    </rPh>
    <rPh sb="24" eb="25">
      <t>カイ</t>
    </rPh>
    <rPh sb="25" eb="27">
      <t>ゼンコク</t>
    </rPh>
    <rPh sb="27" eb="30">
      <t>チュウガッコウ</t>
    </rPh>
    <rPh sb="36" eb="38">
      <t>タイカイ</t>
    </rPh>
    <rPh sb="49" eb="50">
      <t>セキ</t>
    </rPh>
    <phoneticPr fontId="5"/>
  </si>
  <si>
    <r>
      <t>　　 ・ない場合は</t>
    </r>
    <r>
      <rPr>
        <b/>
        <u/>
        <sz val="14"/>
        <color theme="1"/>
        <rFont val="UD デジタル 教科書体 N-B"/>
        <family val="1"/>
        <charset val="128"/>
      </rPr>
      <t>空欄</t>
    </r>
    <r>
      <rPr>
        <sz val="14"/>
        <color theme="1"/>
        <rFont val="UD デジタル 教科書体 N-B"/>
        <family val="1"/>
        <charset val="128"/>
      </rPr>
      <t>のままでお願いします</t>
    </r>
    <phoneticPr fontId="5"/>
  </si>
  <si>
    <t>日田市立東有田中学校</t>
    <rPh sb="0" eb="4">
      <t>ヒタシリツ</t>
    </rPh>
    <rPh sb="4" eb="7">
      <t>ヒガシアリタ</t>
    </rPh>
    <rPh sb="7" eb="10">
      <t>チュウガッコウ</t>
    </rPh>
    <phoneticPr fontId="5"/>
  </si>
  <si>
    <t>ひたしりつひがしありたちゅうがっこう</t>
    <phoneticPr fontId="5"/>
  </si>
  <si>
    <t>東有田中</t>
    <rPh sb="0" eb="3">
      <t>ヒガシアリタ</t>
    </rPh>
    <rPh sb="3" eb="4">
      <t>チュウ</t>
    </rPh>
    <phoneticPr fontId="5"/>
  </si>
  <si>
    <t xml:space="preserve">877-1371 </t>
    <phoneticPr fontId="5"/>
  </si>
  <si>
    <t>日田市諸留町488-2</t>
    <phoneticPr fontId="5"/>
  </si>
  <si>
    <t>0973-24-8179</t>
  </si>
  <si>
    <t>0973-24-8179</t>
    <phoneticPr fontId="5"/>
  </si>
  <si>
    <t>0973-27-7400</t>
    <phoneticPr fontId="5"/>
  </si>
  <si>
    <t>日田　巨人</t>
    <rPh sb="3" eb="5">
      <t>キョジン</t>
    </rPh>
    <phoneticPr fontId="5"/>
  </si>
  <si>
    <t>日田　豆子</t>
    <rPh sb="0" eb="2">
      <t>ヒタ</t>
    </rPh>
    <rPh sb="3" eb="5">
      <t>マメコ</t>
    </rPh>
    <phoneticPr fontId="5"/>
  </si>
  <si>
    <t>ひた　まめこ</t>
  </si>
  <si>
    <t>ひた　まめこ</t>
    <phoneticPr fontId="5"/>
  </si>
  <si>
    <t>hitacity@chubad.com</t>
  </si>
  <si>
    <t>hitacity@chubad.com</t>
    <phoneticPr fontId="5"/>
  </si>
  <si>
    <t>日田市立東有田中学校</t>
    <rPh sb="0" eb="2">
      <t>ヒタ</t>
    </rPh>
    <rPh sb="2" eb="4">
      <t>シリツ</t>
    </rPh>
    <rPh sb="4" eb="7">
      <t>ヒガシアリタ</t>
    </rPh>
    <rPh sb="7" eb="10">
      <t>チュウガッコウ</t>
    </rPh>
    <phoneticPr fontId="5"/>
  </si>
  <si>
    <t>竹田　城</t>
    <rPh sb="0" eb="2">
      <t>タケダ</t>
    </rPh>
    <rPh sb="3" eb="4">
      <t>シロ</t>
    </rPh>
    <phoneticPr fontId="5"/>
  </si>
  <si>
    <t>たけだ　じょう</t>
    <phoneticPr fontId="5"/>
  </si>
  <si>
    <t>日頃より本校の外部指導者として携わっている。</t>
    <rPh sb="0" eb="2">
      <t>ヒゴロ</t>
    </rPh>
    <rPh sb="4" eb="6">
      <t>ホンコウ</t>
    </rPh>
    <rPh sb="7" eb="9">
      <t>ガイブ</t>
    </rPh>
    <rPh sb="9" eb="12">
      <t>シドウシャ</t>
    </rPh>
    <rPh sb="15" eb="16">
      <t>タズサ</t>
    </rPh>
    <phoneticPr fontId="5"/>
  </si>
  <si>
    <t>大分　宗麟</t>
    <rPh sb="0" eb="2">
      <t>オオイタ</t>
    </rPh>
    <rPh sb="3" eb="5">
      <t>ソウリン</t>
    </rPh>
    <phoneticPr fontId="5"/>
  </si>
  <si>
    <t>おおいた　そうりん</t>
    <phoneticPr fontId="5"/>
  </si>
  <si>
    <t>中津　諭吉</t>
    <rPh sb="0" eb="2">
      <t>ナカツ</t>
    </rPh>
    <rPh sb="3" eb="5">
      <t>ユキチ</t>
    </rPh>
    <phoneticPr fontId="5"/>
  </si>
  <si>
    <t>なかつ　ゆきち</t>
    <phoneticPr fontId="5"/>
  </si>
  <si>
    <t>佐伯　船夫</t>
    <rPh sb="0" eb="2">
      <t>サイキ</t>
    </rPh>
    <rPh sb="3" eb="4">
      <t>フネ</t>
    </rPh>
    <rPh sb="4" eb="5">
      <t>オット</t>
    </rPh>
    <phoneticPr fontId="5"/>
  </si>
  <si>
    <t>さいき　ふなお</t>
    <phoneticPr fontId="5"/>
  </si>
  <si>
    <t>別府　温男</t>
    <rPh sb="0" eb="2">
      <t>ベップ</t>
    </rPh>
    <rPh sb="3" eb="4">
      <t>オン</t>
    </rPh>
    <rPh sb="4" eb="5">
      <t>オトコ</t>
    </rPh>
    <phoneticPr fontId="5"/>
  </si>
  <si>
    <t>臼杵　仏夫</t>
    <rPh sb="0" eb="2">
      <t>ウスキ</t>
    </rPh>
    <rPh sb="3" eb="4">
      <t>ホトケ</t>
    </rPh>
    <rPh sb="4" eb="5">
      <t>オット</t>
    </rPh>
    <phoneticPr fontId="5"/>
  </si>
  <si>
    <t>うすき　ぶつお</t>
    <phoneticPr fontId="5"/>
  </si>
  <si>
    <t>杵築　城下朗</t>
    <rPh sb="0" eb="2">
      <t>キツキ</t>
    </rPh>
    <rPh sb="3" eb="5">
      <t>ジョウカ</t>
    </rPh>
    <rPh sb="5" eb="6">
      <t>ロウ</t>
    </rPh>
    <phoneticPr fontId="5"/>
  </si>
  <si>
    <t>きつき　じょうかろう</t>
    <phoneticPr fontId="5"/>
  </si>
  <si>
    <t>うさ　かみお</t>
    <phoneticPr fontId="5"/>
  </si>
  <si>
    <t>宇佐　神雄</t>
    <rPh sb="0" eb="2">
      <t>ウサ</t>
    </rPh>
    <rPh sb="3" eb="4">
      <t>ジン</t>
    </rPh>
    <rPh sb="4" eb="5">
      <t>ユウ</t>
    </rPh>
    <phoneticPr fontId="5"/>
  </si>
  <si>
    <t>鳥取　次男</t>
    <rPh sb="0" eb="2">
      <t>トットリ</t>
    </rPh>
    <rPh sb="3" eb="5">
      <t>ツギオ</t>
    </rPh>
    <phoneticPr fontId="5"/>
  </si>
  <si>
    <t>とっとり　つぎお</t>
    <phoneticPr fontId="5"/>
  </si>
  <si>
    <r>
      <t xml:space="preserve">    ←</t>
    </r>
    <r>
      <rPr>
        <sz val="14"/>
        <color rgb="FFFF0000"/>
        <rFont val="UD デジタル 教科書体 N-B"/>
        <family val="1"/>
        <charset val="128"/>
      </rPr>
      <t>下記、個人戦選手情報データを入力した後、表示されますので</t>
    </r>
    <r>
      <rPr>
        <sz val="14"/>
        <color theme="1"/>
        <rFont val="UD デジタル 教科書体 N-B"/>
        <family val="1"/>
        <charset val="128"/>
      </rPr>
      <t>セルから選択してください</t>
    </r>
    <rPh sb="5" eb="7">
      <t>カキ</t>
    </rPh>
    <rPh sb="8" eb="10">
      <t>コジン</t>
    </rPh>
    <rPh sb="10" eb="11">
      <t>セン</t>
    </rPh>
    <rPh sb="11" eb="15">
      <t>センシュジョウホウ</t>
    </rPh>
    <rPh sb="19" eb="21">
      <t>ニュウリョク</t>
    </rPh>
    <rPh sb="23" eb="24">
      <t>ノチ</t>
    </rPh>
    <rPh sb="25" eb="27">
      <t>ヒョウジ</t>
    </rPh>
    <rPh sb="37" eb="39">
      <t>センタク</t>
    </rPh>
    <phoneticPr fontId="5"/>
  </si>
  <si>
    <t>姫島　海老尾</t>
    <rPh sb="0" eb="2">
      <t>ヒメシマ</t>
    </rPh>
    <rPh sb="3" eb="5">
      <t>エビ</t>
    </rPh>
    <rPh sb="5" eb="6">
      <t>オ</t>
    </rPh>
    <phoneticPr fontId="5"/>
  </si>
  <si>
    <t>ひめしま　えびお</t>
    <phoneticPr fontId="5"/>
  </si>
  <si>
    <t>高田　昭雄</t>
    <rPh sb="0" eb="2">
      <t>タカタ</t>
    </rPh>
    <rPh sb="3" eb="5">
      <t>アキオ</t>
    </rPh>
    <phoneticPr fontId="5"/>
  </si>
  <si>
    <t>たかた　あきお</t>
    <phoneticPr fontId="5"/>
  </si>
  <si>
    <t>国東　武蔵</t>
    <rPh sb="0" eb="2">
      <t>クニサキ</t>
    </rPh>
    <rPh sb="3" eb="5">
      <t>ムサシ</t>
    </rPh>
    <phoneticPr fontId="5"/>
  </si>
  <si>
    <t>くにさき　むさし</t>
    <phoneticPr fontId="5"/>
  </si>
  <si>
    <t>九重　熱男</t>
    <rPh sb="0" eb="2">
      <t>クジュウ</t>
    </rPh>
    <rPh sb="3" eb="4">
      <t>ネツ</t>
    </rPh>
    <rPh sb="4" eb="5">
      <t>オトコ</t>
    </rPh>
    <phoneticPr fontId="5"/>
  </si>
  <si>
    <t>ここのえ　あつお</t>
    <phoneticPr fontId="5"/>
  </si>
  <si>
    <t>玖珠　慈恩</t>
    <rPh sb="0" eb="2">
      <t>クス</t>
    </rPh>
    <rPh sb="3" eb="5">
      <t>ジオン</t>
    </rPh>
    <phoneticPr fontId="5"/>
  </si>
  <si>
    <t>くす　じおん</t>
    <phoneticPr fontId="5"/>
  </si>
  <si>
    <t>大神　日出夫</t>
    <rPh sb="0" eb="2">
      <t>オオガ</t>
    </rPh>
    <rPh sb="3" eb="6">
      <t>ヒデオ</t>
    </rPh>
    <phoneticPr fontId="5"/>
  </si>
  <si>
    <t>おおが　ひでお</t>
    <phoneticPr fontId="5"/>
  </si>
  <si>
    <t>べっぷ　あつお</t>
    <phoneticPr fontId="5"/>
  </si>
  <si>
    <t>外部指導者</t>
    <rPh sb="0" eb="5">
      <t>ガイブシドウシャ</t>
    </rPh>
    <phoneticPr fontId="5"/>
  </si>
  <si>
    <t>外部指導者：引率のみ</t>
    <rPh sb="0" eb="5">
      <t>ガイブシドウシャ</t>
    </rPh>
    <phoneticPr fontId="5"/>
  </si>
  <si>
    <t>地域クラブ活動</t>
    <rPh sb="0" eb="2">
      <t>チイキ</t>
    </rPh>
    <rPh sb="5" eb="7">
      <t>カツドウ</t>
    </rPh>
    <phoneticPr fontId="5"/>
  </si>
  <si>
    <r>
      <t>←入力　半角数字　</t>
    </r>
    <r>
      <rPr>
        <b/>
        <u/>
        <sz val="11"/>
        <color theme="1"/>
        <rFont val="UD デジタル 教科書体 N-B"/>
        <family val="1"/>
        <charset val="128"/>
      </rPr>
      <t>＊３位タイ、５位タイの場合も３位と４位、5位と６位を確定させて入力してください。</t>
    </r>
    <rPh sb="1" eb="3">
      <t>ニュウリョク</t>
    </rPh>
    <rPh sb="4" eb="8">
      <t>ハンカクスウジ</t>
    </rPh>
    <rPh sb="11" eb="12">
      <t>イ</t>
    </rPh>
    <rPh sb="16" eb="17">
      <t>イ</t>
    </rPh>
    <rPh sb="20" eb="22">
      <t>バアイ</t>
    </rPh>
    <rPh sb="24" eb="25">
      <t>イ</t>
    </rPh>
    <rPh sb="27" eb="28">
      <t>イ</t>
    </rPh>
    <rPh sb="30" eb="31">
      <t>イ</t>
    </rPh>
    <rPh sb="33" eb="34">
      <t>イ</t>
    </rPh>
    <rPh sb="35" eb="37">
      <t>カクテイ</t>
    </rPh>
    <rPh sb="40" eb="42">
      <t>ニュウリョク</t>
    </rPh>
    <phoneticPr fontId="5"/>
  </si>
  <si>
    <t>学校名
チーム名</t>
    <rPh sb="7" eb="8">
      <t>メイ</t>
    </rPh>
    <phoneticPr fontId="5"/>
  </si>
  <si>
    <t>校長名
代表者名</t>
    <rPh sb="4" eb="8">
      <t>ダイヒョウシャメイ</t>
    </rPh>
    <phoneticPr fontId="5"/>
  </si>
  <si>
    <r>
      <t xml:space="preserve"> ※学校部活動のみ提出です。
 ※外部指導者(コーチ)確認書の提出で，個人戦のコーチ席にも入ることができます。
 ※個人戦のみ出場の場合は提出する必要はありません。
　 </t>
    </r>
    <r>
      <rPr>
        <sz val="11"/>
        <color theme="1"/>
        <rFont val="Calibri"/>
        <family val="1"/>
      </rPr>
      <t>(</t>
    </r>
    <r>
      <rPr>
        <sz val="11"/>
        <color theme="1"/>
        <rFont val="UD デジタル 教科書体 N-B"/>
        <family val="1"/>
        <charset val="128"/>
      </rPr>
      <t xml:space="preserve">個人戦のみの場合「入場許可申請書」を提出） </t>
    </r>
    <rPh sb="2" eb="7">
      <t>ガッコウブカツドウ</t>
    </rPh>
    <rPh sb="9" eb="11">
      <t>テイシュツ</t>
    </rPh>
    <rPh sb="95" eb="102">
      <t>ニュウジョウキョカシンセイショ</t>
    </rPh>
    <rPh sb="104" eb="106">
      <t>テイシュツ</t>
    </rPh>
    <phoneticPr fontId="5"/>
  </si>
  <si>
    <t>学校・チーム名</t>
    <phoneticPr fontId="5"/>
  </si>
  <si>
    <t>＊希望するチームは、登録フォームの使用希望の欄に〇を入力して、仮申込みのメールにて申し込んでください。なお、正式な申込書送付の際には、プリントアウトして、他の申込書と一緒に送付してください。</t>
    <rPh sb="1" eb="3">
      <t>キボウ</t>
    </rPh>
    <rPh sb="10" eb="12">
      <t>トウロク</t>
    </rPh>
    <rPh sb="17" eb="21">
      <t>シヨウキボウ</t>
    </rPh>
    <rPh sb="22" eb="23">
      <t>ラン</t>
    </rPh>
    <rPh sb="24" eb="28">
      <t>マルヲニュウリョク</t>
    </rPh>
    <rPh sb="31" eb="33">
      <t>カリモウ</t>
    </rPh>
    <rPh sb="33" eb="34">
      <t>コ</t>
    </rPh>
    <rPh sb="41" eb="42">
      <t>モウ</t>
    </rPh>
    <rPh sb="43" eb="44">
      <t>コ</t>
    </rPh>
    <rPh sb="54" eb="56">
      <t>セイシキ</t>
    </rPh>
    <rPh sb="57" eb="60">
      <t>モウシコミショ</t>
    </rPh>
    <rPh sb="60" eb="62">
      <t>ソウフ</t>
    </rPh>
    <rPh sb="63" eb="64">
      <t>サイ</t>
    </rPh>
    <rPh sb="77" eb="78">
      <t>タ</t>
    </rPh>
    <rPh sb="79" eb="82">
      <t>モウシコミショ</t>
    </rPh>
    <rPh sb="83" eb="85">
      <t>イッショ</t>
    </rPh>
    <rPh sb="86" eb="88">
      <t>ソウフ</t>
    </rPh>
    <phoneticPr fontId="5"/>
  </si>
  <si>
    <t>＊希望しないチームは、提出の必要はありません。</t>
    <rPh sb="1" eb="3">
      <t>キボウ</t>
    </rPh>
    <rPh sb="11" eb="13">
      <t>テイシュツ</t>
    </rPh>
    <rPh sb="14" eb="16">
      <t>ヒツヨウ</t>
    </rPh>
    <phoneticPr fontId="5"/>
  </si>
  <si>
    <t>学校名・チーム名</t>
    <rPh sb="0" eb="3">
      <t>ガッコウメイ</t>
    </rPh>
    <rPh sb="7" eb="8">
      <t>メイ</t>
    </rPh>
    <phoneticPr fontId="5"/>
  </si>
  <si>
    <r>
      <t xml:space="preserve">監督者
</t>
    </r>
    <r>
      <rPr>
        <sz val="9"/>
        <color rgb="FFFF0000"/>
        <rFont val="UD デジタル 教科書体 N-B"/>
        <family val="1"/>
        <charset val="128"/>
      </rPr>
      <t>＊引率者と監督者は同一
【引率する外部指導者(コーチ)が監督を辞退して依頼監督を依頼した場合を除く】</t>
    </r>
    <rPh sb="5" eb="7">
      <t>インソツ</t>
    </rPh>
    <rPh sb="7" eb="8">
      <t>シャ</t>
    </rPh>
    <rPh sb="9" eb="11">
      <t>カントク</t>
    </rPh>
    <rPh sb="11" eb="12">
      <t>シャ</t>
    </rPh>
    <rPh sb="13" eb="15">
      <t>ドウイツ</t>
    </rPh>
    <rPh sb="39" eb="41">
      <t>イライ</t>
    </rPh>
    <rPh sb="41" eb="43">
      <t>カントク</t>
    </rPh>
    <rPh sb="44" eb="46">
      <t>イライ</t>
    </rPh>
    <rPh sb="48" eb="50">
      <t>バアイ</t>
    </rPh>
    <rPh sb="51" eb="52">
      <t>ノゾ</t>
    </rPh>
    <phoneticPr fontId="5"/>
  </si>
  <si>
    <r>
      <rPr>
        <sz val="14"/>
        <color rgb="FFFF0000"/>
        <rFont val="UD デジタル 教科書体 N-B"/>
        <family val="1"/>
        <charset val="128"/>
      </rPr>
      <t>←注）地域クラブ活動及び拠点校のみ、選手が所属する学校名を正式名称で記入
　　　</t>
    </r>
    <r>
      <rPr>
        <sz val="14"/>
        <color theme="1"/>
        <rFont val="UD デジタル 教科書体 N-B"/>
        <family val="1"/>
        <charset val="128"/>
      </rPr>
      <t xml:space="preserve">例：○○市立○○中学校
</t>
    </r>
    <r>
      <rPr>
        <sz val="14"/>
        <color rgb="FF0070C0"/>
        <rFont val="UD デジタル 教科書体 N-B"/>
        <family val="1"/>
        <charset val="128"/>
      </rPr>
      <t>　　　基本データ：チーム区分⇒学校の場合は、空欄</t>
    </r>
    <rPh sb="1" eb="2">
      <t>チュウ</t>
    </rPh>
    <rPh sb="8" eb="10">
      <t>カツドウ</t>
    </rPh>
    <rPh sb="10" eb="11">
      <t>オヨ</t>
    </rPh>
    <rPh sb="18" eb="20">
      <t>センシュ</t>
    </rPh>
    <rPh sb="21" eb="23">
      <t>ショゾク</t>
    </rPh>
    <rPh sb="25" eb="27">
      <t>ガッコウ</t>
    </rPh>
    <rPh sb="27" eb="28">
      <t>メイ</t>
    </rPh>
    <rPh sb="29" eb="33">
      <t>セイシキメイショウ</t>
    </rPh>
    <rPh sb="34" eb="36">
      <t>キニュウ</t>
    </rPh>
    <rPh sb="40" eb="41">
      <t>レイ</t>
    </rPh>
    <rPh sb="44" eb="46">
      <t>シリツ</t>
    </rPh>
    <rPh sb="48" eb="51">
      <t>チュウガッコウ</t>
    </rPh>
    <rPh sb="55" eb="57">
      <t>キホン</t>
    </rPh>
    <rPh sb="64" eb="66">
      <t>クブン</t>
    </rPh>
    <rPh sb="67" eb="69">
      <t>ガッコウ</t>
    </rPh>
    <rPh sb="70" eb="72">
      <t>バアイ</t>
    </rPh>
    <rPh sb="74" eb="76">
      <t>クウラン</t>
    </rPh>
    <phoneticPr fontId="5"/>
  </si>
  <si>
    <t>←入力　全角入力　＊学校部活動：外部指導者のみ記入</t>
    <rPh sb="4" eb="6">
      <t>ゼンカク</t>
    </rPh>
    <rPh sb="6" eb="8">
      <t>ニュウリョク</t>
    </rPh>
    <rPh sb="10" eb="15">
      <t>ガッコウブカツドウ</t>
    </rPh>
    <rPh sb="16" eb="21">
      <t>ガイブシドウシャ</t>
    </rPh>
    <rPh sb="23" eb="25">
      <t>キニュウ</t>
    </rPh>
    <phoneticPr fontId="5"/>
  </si>
  <si>
    <t>全角入力　＊申請者は全員記入</t>
    <rPh sb="0" eb="2">
      <t>ゼンカク</t>
    </rPh>
    <rPh sb="2" eb="4">
      <t>ニュウリョク</t>
    </rPh>
    <rPh sb="6" eb="9">
      <t>シンセイシャ</t>
    </rPh>
    <rPh sb="10" eb="14">
      <t>ゼンインキニュウ</t>
    </rPh>
    <phoneticPr fontId="5"/>
  </si>
  <si>
    <t>　</t>
    <phoneticPr fontId="5"/>
  </si>
  <si>
    <t>チームとの関わり</t>
    <rPh sb="5" eb="6">
      <t>カカ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</si>
</sst>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;;;@"/>
    <numFmt numFmtId="177" formatCode="General&quot;ブ&quot;&quot;ロ&quot;&quot;ッ&quot;&quot;ク&quot;"/>
    <numFmt numFmtId="178" formatCode="General&quot;位&quot;"/>
    <numFmt numFmtId="179" formatCode="&quot;第&quot;General&quot;位&quot;"/>
    <numFmt numFmtId="180" formatCode="[$-411]ggge&quot;年&quot;m&quot;月&quot;d&quot;日&quot;;@"/>
    <numFmt numFmtId="181" formatCode="#"/>
    <numFmt numFmtId="182" formatCode="[$]ggge&quot;年&quot;m&quot;月&quot;d&quot;日&quot;;@" x16r2:formatCode16="[$-ja-JP-x-gannen,80]ggge&quot;年&quot;m&quot;月&quot;d&quot;日&quot;;@"/>
  </numFmts>
  <fonts count="6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11"/>
      <color rgb="FF707070"/>
      <name val="Arial"/>
      <family val="2"/>
    </font>
    <font>
      <sz val="11"/>
      <color rgb="FF707070"/>
      <name val="ＭＳ ゴシック"/>
      <family val="3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7"/>
      <color theme="1"/>
      <name val="UD デジタル 教科書体 NP-R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3"/>
      <charset val="128"/>
      <scheme val="minor"/>
    </font>
    <font>
      <sz val="14"/>
      <color rgb="FFFF0000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2"/>
      <color rgb="FFFF0000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3"/>
      <color rgb="FF444444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u/>
      <sz val="11"/>
      <name val="UD デジタル 教科書体 N-B"/>
      <family val="1"/>
      <charset val="128"/>
    </font>
    <font>
      <sz val="6"/>
      <name val="UD デジタル 教科書体 N-B"/>
      <family val="1"/>
      <charset val="128"/>
    </font>
    <font>
      <u/>
      <sz val="11"/>
      <color theme="1"/>
      <name val="UD デジタル 教科書体 N-B"/>
      <family val="1"/>
      <charset val="128"/>
    </font>
    <font>
      <sz val="11"/>
      <color theme="0"/>
      <name val="UD デジタル 教科書体 N-B"/>
      <family val="1"/>
      <charset val="128"/>
    </font>
    <font>
      <sz val="10"/>
      <color theme="0"/>
      <name val="UD デジタル 教科書体 N-B"/>
      <family val="1"/>
      <charset val="128"/>
    </font>
    <font>
      <sz val="5"/>
      <name val="UD デジタル 教科書体 N-B"/>
      <family val="1"/>
      <charset val="128"/>
    </font>
    <font>
      <sz val="9"/>
      <color theme="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b/>
      <u/>
      <sz val="14"/>
      <color theme="1"/>
      <name val="UD デジタル 教科書体 N-B"/>
      <family val="1"/>
      <charset val="128"/>
    </font>
    <font>
      <b/>
      <u/>
      <sz val="11"/>
      <color theme="1"/>
      <name val="UD デジタル 教科書体 N-B"/>
      <family val="1"/>
      <charset val="128"/>
    </font>
    <font>
      <sz val="14"/>
      <color rgb="FF0070C0"/>
      <name val="UD デジタル 教科書体 N-B"/>
      <family val="1"/>
      <charset val="128"/>
    </font>
    <font>
      <sz val="11"/>
      <color theme="1"/>
      <name val="Calibri"/>
      <family val="1"/>
    </font>
    <font>
      <sz val="9"/>
      <color rgb="FFFF0000"/>
      <name val="UD デジタル 教科書体 N-B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1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hair">
        <color indexed="64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743">
    <xf numFmtId="0" fontId="0" fillId="0" borderId="0" xfId="0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3" fillId="0" borderId="5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4" borderId="0" xfId="0" applyFont="1" applyFill="1" applyAlignment="1" applyProtection="1">
      <alignment horizontal="center" vertical="center" shrinkToFit="1"/>
      <protection locked="0"/>
    </xf>
    <xf numFmtId="0" fontId="15" fillId="0" borderId="0" xfId="3" applyFont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15" fillId="6" borderId="0" xfId="0" applyFont="1" applyFill="1">
      <alignment vertical="center"/>
    </xf>
    <xf numFmtId="0" fontId="15" fillId="6" borderId="0" xfId="0" applyFont="1" applyFill="1" applyAlignment="1">
      <alignment horizontal="center" vertical="center" shrinkToFit="1"/>
    </xf>
    <xf numFmtId="0" fontId="15" fillId="6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shrinkToFit="1"/>
    </xf>
    <xf numFmtId="0" fontId="15" fillId="7" borderId="0" xfId="0" applyFont="1" applyFill="1" applyAlignment="1">
      <alignment horizontal="center" vertical="center" shrinkToFit="1"/>
    </xf>
    <xf numFmtId="0" fontId="15" fillId="0" borderId="0" xfId="0" applyFont="1">
      <alignment vertical="center"/>
    </xf>
    <xf numFmtId="0" fontId="15" fillId="6" borderId="0" xfId="3" applyFont="1" applyFill="1" applyAlignment="1">
      <alignment horizontal="center" vertical="center" shrinkToFit="1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" fillId="0" borderId="0" xfId="4">
      <alignment vertical="center"/>
    </xf>
    <xf numFmtId="176" fontId="18" fillId="0" borderId="0" xfId="4" applyNumberFormat="1" applyFont="1" applyAlignment="1">
      <alignment horizontal="distributed" vertical="center" justifyLastLine="1"/>
    </xf>
    <xf numFmtId="176" fontId="24" fillId="0" borderId="0" xfId="4" applyNumberFormat="1" applyFont="1">
      <alignment vertical="center"/>
    </xf>
    <xf numFmtId="176" fontId="18" fillId="0" borderId="0" xfId="4" applyNumberFormat="1" applyFont="1" applyAlignment="1"/>
    <xf numFmtId="176" fontId="22" fillId="0" borderId="0" xfId="4" applyNumberFormat="1" applyFont="1" applyAlignment="1">
      <alignment horizontal="center" vertical="center" shrinkToFit="1"/>
    </xf>
    <xf numFmtId="176" fontId="18" fillId="0" borderId="0" xfId="4" applyNumberFormat="1" applyFont="1" applyAlignment="1">
      <alignment horizontal="left" vertical="center" wrapText="1" shrinkToFit="1"/>
    </xf>
    <xf numFmtId="176" fontId="18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distributed" vertical="center" indent="1"/>
    </xf>
    <xf numFmtId="0" fontId="0" fillId="6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3" borderId="60" xfId="0" applyFont="1" applyFill="1" applyBorder="1" applyAlignment="1">
      <alignment horizontal="center" vertical="center" shrinkToFit="1"/>
    </xf>
    <xf numFmtId="0" fontId="14" fillId="3" borderId="81" xfId="0" applyFont="1" applyFill="1" applyBorder="1" applyAlignment="1">
      <alignment horizontal="center" vertical="center" shrinkToFit="1"/>
    </xf>
    <xf numFmtId="0" fontId="14" fillId="3" borderId="85" xfId="0" applyFont="1" applyFill="1" applyBorder="1" applyAlignment="1">
      <alignment horizontal="center" vertical="center" shrinkToFit="1"/>
    </xf>
    <xf numFmtId="0" fontId="14" fillId="3" borderId="86" xfId="0" applyFont="1" applyFill="1" applyBorder="1" applyAlignment="1">
      <alignment horizontal="center" vertical="center" shrinkToFit="1"/>
    </xf>
    <xf numFmtId="0" fontId="14" fillId="3" borderId="91" xfId="0" applyFont="1" applyFill="1" applyBorder="1" applyAlignment="1">
      <alignment horizontal="center" vertical="center" shrinkToFit="1"/>
    </xf>
    <xf numFmtId="0" fontId="14" fillId="3" borderId="92" xfId="0" applyFont="1" applyFill="1" applyBorder="1" applyAlignment="1">
      <alignment horizontal="center" vertical="center" shrinkToFit="1"/>
    </xf>
    <xf numFmtId="0" fontId="14" fillId="3" borderId="94" xfId="0" applyFont="1" applyFill="1" applyBorder="1" applyAlignment="1">
      <alignment horizontal="center" vertical="center" shrinkToFit="1"/>
    </xf>
    <xf numFmtId="0" fontId="14" fillId="3" borderId="95" xfId="0" applyFont="1" applyFill="1" applyBorder="1" applyAlignment="1">
      <alignment horizontal="center" vertical="center" shrinkToFit="1"/>
    </xf>
    <xf numFmtId="0" fontId="14" fillId="3" borderId="88" xfId="0" applyFont="1" applyFill="1" applyBorder="1" applyAlignment="1">
      <alignment horizontal="center" vertical="center" shrinkToFit="1"/>
    </xf>
    <xf numFmtId="0" fontId="14" fillId="3" borderId="89" xfId="0" applyFont="1" applyFill="1" applyBorder="1" applyAlignment="1">
      <alignment horizontal="center" vertical="center" shrinkToFit="1"/>
    </xf>
    <xf numFmtId="0" fontId="14" fillId="3" borderId="61" xfId="0" applyFont="1" applyFill="1" applyBorder="1" applyAlignment="1">
      <alignment horizontal="center" vertical="center" shrinkToFit="1"/>
    </xf>
    <xf numFmtId="0" fontId="14" fillId="3" borderId="83" xfId="0" applyFont="1" applyFill="1" applyBorder="1" applyAlignment="1">
      <alignment horizontal="center" vertical="center" shrinkToFit="1"/>
    </xf>
    <xf numFmtId="0" fontId="28" fillId="3" borderId="62" xfId="0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 shrinkToFit="1"/>
    </xf>
    <xf numFmtId="0" fontId="28" fillId="3" borderId="19" xfId="0" applyFont="1" applyFill="1" applyBorder="1" applyAlignment="1">
      <alignment horizontal="center" vertical="center" shrinkToFit="1"/>
    </xf>
    <xf numFmtId="0" fontId="28" fillId="3" borderId="63" xfId="0" applyFont="1" applyFill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31" fillId="10" borderId="124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6" borderId="0" xfId="0" applyFont="1" applyFill="1">
      <alignment vertical="center"/>
    </xf>
    <xf numFmtId="0" fontId="34" fillId="0" borderId="0" xfId="0" applyFont="1">
      <alignment vertical="center"/>
    </xf>
    <xf numFmtId="0" fontId="31" fillId="0" borderId="124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8" fillId="10" borderId="0" xfId="0" applyFont="1" applyFill="1">
      <alignment vertical="center"/>
    </xf>
    <xf numFmtId="177" fontId="38" fillId="0" borderId="114" xfId="0" applyNumberFormat="1" applyFont="1" applyBorder="1" applyAlignment="1">
      <alignment horizontal="left" vertical="center"/>
    </xf>
    <xf numFmtId="177" fontId="38" fillId="3" borderId="114" xfId="0" applyNumberFormat="1" applyFont="1" applyFill="1" applyBorder="1" applyAlignment="1" applyProtection="1">
      <alignment horizontal="left" vertical="center"/>
      <protection locked="0"/>
    </xf>
    <xf numFmtId="0" fontId="38" fillId="0" borderId="114" xfId="0" applyFont="1" applyBorder="1" applyAlignment="1">
      <alignment horizontal="left" vertical="center"/>
    </xf>
    <xf numFmtId="0" fontId="38" fillId="3" borderId="114" xfId="0" applyFont="1" applyFill="1" applyBorder="1" applyAlignment="1" applyProtection="1">
      <alignment horizontal="left" vertical="center"/>
      <protection locked="0"/>
    </xf>
    <xf numFmtId="0" fontId="38" fillId="0" borderId="114" xfId="0" applyFont="1" applyBorder="1" applyAlignment="1">
      <alignment horizontal="left" vertical="center" shrinkToFit="1"/>
    </xf>
    <xf numFmtId="0" fontId="38" fillId="2" borderId="114" xfId="0" applyFont="1" applyFill="1" applyBorder="1" applyAlignment="1" applyProtection="1">
      <alignment horizontal="left" vertical="center" shrinkToFit="1"/>
      <protection locked="0"/>
    </xf>
    <xf numFmtId="0" fontId="38" fillId="0" borderId="115" xfId="0" applyFont="1" applyBorder="1">
      <alignment vertical="center"/>
    </xf>
    <xf numFmtId="0" fontId="38" fillId="0" borderId="115" xfId="0" quotePrefix="1" applyFont="1" applyBorder="1" applyAlignment="1">
      <alignment horizontal="left" vertical="center"/>
    </xf>
    <xf numFmtId="0" fontId="38" fillId="2" borderId="115" xfId="0" quotePrefix="1" applyFont="1" applyFill="1" applyBorder="1" applyAlignment="1" applyProtection="1">
      <alignment horizontal="left" vertical="center"/>
      <protection locked="0"/>
    </xf>
    <xf numFmtId="49" fontId="38" fillId="0" borderId="0" xfId="0" applyNumberFormat="1" applyFont="1" applyAlignment="1">
      <alignment horizontal="left" vertical="center"/>
    </xf>
    <xf numFmtId="0" fontId="38" fillId="0" borderId="116" xfId="0" applyFont="1" applyBorder="1">
      <alignment vertical="center"/>
    </xf>
    <xf numFmtId="0" fontId="38" fillId="0" borderId="116" xfId="0" applyFont="1" applyBorder="1" applyAlignment="1">
      <alignment horizontal="left" vertical="center"/>
    </xf>
    <xf numFmtId="0" fontId="31" fillId="0" borderId="0" xfId="0" applyFont="1">
      <alignment vertical="center"/>
    </xf>
    <xf numFmtId="0" fontId="38" fillId="0" borderId="116" xfId="0" applyFont="1" applyBorder="1" applyAlignment="1">
      <alignment vertical="center" shrinkToFit="1"/>
    </xf>
    <xf numFmtId="0" fontId="38" fillId="2" borderId="116" xfId="0" applyFont="1" applyFill="1" applyBorder="1" applyAlignment="1" applyProtection="1">
      <alignment horizontal="left" vertical="center" shrinkToFit="1"/>
      <protection locked="0"/>
    </xf>
    <xf numFmtId="0" fontId="38" fillId="0" borderId="116" xfId="0" quotePrefix="1" applyFont="1" applyBorder="1">
      <alignment vertical="center"/>
    </xf>
    <xf numFmtId="0" fontId="38" fillId="2" borderId="116" xfId="0" quotePrefix="1" applyFont="1" applyFill="1" applyBorder="1" applyAlignment="1" applyProtection="1">
      <alignment horizontal="left" vertical="center"/>
      <protection locked="0"/>
    </xf>
    <xf numFmtId="0" fontId="38" fillId="0" borderId="117" xfId="0" applyFont="1" applyBorder="1">
      <alignment vertical="center"/>
    </xf>
    <xf numFmtId="0" fontId="38" fillId="0" borderId="117" xfId="0" quotePrefix="1" applyFont="1" applyBorder="1">
      <alignment vertical="center"/>
    </xf>
    <xf numFmtId="0" fontId="38" fillId="2" borderId="117" xfId="0" quotePrefix="1" applyFont="1" applyFill="1" applyBorder="1" applyAlignment="1" applyProtection="1">
      <alignment horizontal="left" vertical="center"/>
      <protection locked="0"/>
    </xf>
    <xf numFmtId="0" fontId="38" fillId="0" borderId="114" xfId="0" applyFont="1" applyBorder="1">
      <alignment vertical="center"/>
    </xf>
    <xf numFmtId="0" fontId="38" fillId="2" borderId="114" xfId="0" applyFont="1" applyFill="1" applyBorder="1" applyAlignment="1" applyProtection="1">
      <alignment horizontal="left" vertical="center"/>
      <protection locked="0"/>
    </xf>
    <xf numFmtId="14" fontId="38" fillId="0" borderId="115" xfId="0" applyNumberFormat="1" applyFont="1" applyBorder="1" applyAlignment="1">
      <alignment horizontal="left" vertical="center"/>
    </xf>
    <xf numFmtId="14" fontId="38" fillId="2" borderId="115" xfId="0" applyNumberFormat="1" applyFont="1" applyFill="1" applyBorder="1" applyAlignment="1" applyProtection="1">
      <alignment horizontal="left" vertical="center"/>
      <protection locked="0"/>
    </xf>
    <xf numFmtId="0" fontId="38" fillId="11" borderId="0" xfId="0" applyFont="1" applyFill="1">
      <alignment vertical="center"/>
    </xf>
    <xf numFmtId="0" fontId="38" fillId="2" borderId="115" xfId="0" applyFont="1" applyFill="1" applyBorder="1" applyAlignment="1" applyProtection="1">
      <alignment horizontal="left" vertical="center"/>
      <protection locked="0"/>
    </xf>
    <xf numFmtId="0" fontId="38" fillId="2" borderId="116" xfId="0" applyFont="1" applyFill="1" applyBorder="1" applyAlignment="1" applyProtection="1">
      <alignment horizontal="left" vertical="center"/>
      <protection locked="0"/>
    </xf>
    <xf numFmtId="0" fontId="38" fillId="3" borderId="116" xfId="0" applyFont="1" applyFill="1" applyBorder="1" applyProtection="1">
      <alignment vertical="center"/>
      <protection locked="0"/>
    </xf>
    <xf numFmtId="0" fontId="38" fillId="0" borderId="116" xfId="0" applyFont="1" applyBorder="1" applyAlignment="1">
      <alignment vertical="center" wrapText="1"/>
    </xf>
    <xf numFmtId="0" fontId="38" fillId="3" borderId="116" xfId="0" applyFont="1" applyFill="1" applyBorder="1" applyAlignment="1" applyProtection="1">
      <alignment horizontal="left" vertical="center"/>
      <protection locked="0"/>
    </xf>
    <xf numFmtId="0" fontId="38" fillId="0" borderId="116" xfId="0" quotePrefix="1" applyFont="1" applyBorder="1" applyAlignment="1">
      <alignment vertical="center" shrinkToFit="1"/>
    </xf>
    <xf numFmtId="0" fontId="38" fillId="2" borderId="116" xfId="0" quotePrefix="1" applyFont="1" applyFill="1" applyBorder="1" applyAlignment="1" applyProtection="1">
      <alignment horizontal="left" vertical="center" shrinkToFit="1"/>
      <protection locked="0"/>
    </xf>
    <xf numFmtId="0" fontId="38" fillId="0" borderId="117" xfId="0" applyFont="1" applyBorder="1" applyAlignment="1">
      <alignment vertical="center" shrinkToFit="1"/>
    </xf>
    <xf numFmtId="0" fontId="38" fillId="2" borderId="117" xfId="0" applyFont="1" applyFill="1" applyBorder="1" applyAlignment="1" applyProtection="1">
      <alignment horizontal="left" vertical="center" shrinkToFit="1"/>
      <protection locked="0"/>
    </xf>
    <xf numFmtId="0" fontId="38" fillId="0" borderId="119" xfId="0" applyFont="1" applyBorder="1">
      <alignment vertical="center"/>
    </xf>
    <xf numFmtId="0" fontId="38" fillId="0" borderId="119" xfId="0" applyFont="1" applyBorder="1" applyAlignment="1">
      <alignment vertical="center" shrinkToFit="1"/>
    </xf>
    <xf numFmtId="0" fontId="38" fillId="2" borderId="119" xfId="0" applyFont="1" applyFill="1" applyBorder="1" applyAlignment="1" applyProtection="1">
      <alignment horizontal="left" vertical="center" shrinkToFit="1"/>
      <protection locked="0"/>
    </xf>
    <xf numFmtId="0" fontId="38" fillId="3" borderId="119" xfId="0" applyFont="1" applyFill="1" applyBorder="1" applyAlignment="1" applyProtection="1">
      <alignment vertical="center" shrinkToFit="1"/>
      <protection locked="0"/>
    </xf>
    <xf numFmtId="0" fontId="38" fillId="6" borderId="119" xfId="0" applyFont="1" applyFill="1" applyBorder="1" applyAlignment="1" applyProtection="1">
      <alignment vertical="center" shrinkToFit="1"/>
      <protection locked="0"/>
    </xf>
    <xf numFmtId="0" fontId="38" fillId="0" borderId="120" xfId="0" applyFont="1" applyBorder="1">
      <alignment vertical="center"/>
    </xf>
    <xf numFmtId="0" fontId="38" fillId="6" borderId="120" xfId="0" applyFont="1" applyFill="1" applyBorder="1" applyProtection="1">
      <alignment vertical="center"/>
      <protection locked="0"/>
    </xf>
    <xf numFmtId="0" fontId="38" fillId="0" borderId="115" xfId="0" applyFont="1" applyBorder="1" applyAlignment="1">
      <alignment vertical="center" shrinkToFit="1"/>
    </xf>
    <xf numFmtId="0" fontId="38" fillId="2" borderId="115" xfId="0" applyFont="1" applyFill="1" applyBorder="1" applyAlignment="1" applyProtection="1">
      <alignment horizontal="left" vertical="center" shrinkToFit="1"/>
      <protection locked="0"/>
    </xf>
    <xf numFmtId="0" fontId="38" fillId="3" borderId="116" xfId="0" applyFont="1" applyFill="1" applyBorder="1" applyAlignment="1" applyProtection="1">
      <alignment vertical="center" shrinkToFit="1"/>
      <protection locked="0"/>
    </xf>
    <xf numFmtId="0" fontId="38" fillId="0" borderId="117" xfId="0" applyFont="1" applyBorder="1" applyAlignment="1">
      <alignment vertical="center" wrapText="1"/>
    </xf>
    <xf numFmtId="0" fontId="38" fillId="2" borderId="117" xfId="0" applyFont="1" applyFill="1" applyBorder="1" applyAlignment="1" applyProtection="1">
      <alignment vertical="center" shrinkToFit="1"/>
      <protection locked="0"/>
    </xf>
    <xf numFmtId="0" fontId="38" fillId="0" borderId="115" xfId="0" applyFont="1" applyBorder="1" applyAlignment="1">
      <alignment horizontal="left" vertical="center" shrinkToFit="1"/>
    </xf>
    <xf numFmtId="0" fontId="38" fillId="0" borderId="116" xfId="0" applyFont="1" applyBorder="1" applyAlignment="1">
      <alignment horizontal="left" vertical="center" shrinkToFit="1"/>
    </xf>
    <xf numFmtId="0" fontId="31" fillId="0" borderId="117" xfId="0" applyFont="1" applyBorder="1" applyAlignment="1">
      <alignment vertical="center" wrapText="1"/>
    </xf>
    <xf numFmtId="0" fontId="38" fillId="0" borderId="117" xfId="0" applyFont="1" applyBorder="1" applyAlignment="1">
      <alignment horizontal="left" vertical="center"/>
    </xf>
    <xf numFmtId="0" fontId="38" fillId="9" borderId="117" xfId="0" applyFont="1" applyFill="1" applyBorder="1" applyAlignment="1" applyProtection="1">
      <alignment horizontal="left" vertical="center"/>
      <protection locked="0"/>
    </xf>
    <xf numFmtId="0" fontId="38" fillId="6" borderId="0" xfId="0" applyFont="1" applyFill="1">
      <alignment vertical="center"/>
    </xf>
    <xf numFmtId="0" fontId="38" fillId="3" borderId="119" xfId="0" applyFont="1" applyFill="1" applyBorder="1" applyAlignment="1" applyProtection="1">
      <alignment horizontal="left" vertical="center" shrinkToFit="1"/>
      <protection locked="0"/>
    </xf>
    <xf numFmtId="0" fontId="38" fillId="6" borderId="119" xfId="0" applyFont="1" applyFill="1" applyBorder="1" applyAlignment="1" applyProtection="1">
      <alignment horizontal="left" vertical="center" shrinkToFit="1"/>
      <protection locked="0"/>
    </xf>
    <xf numFmtId="0" fontId="38" fillId="6" borderId="120" xfId="0" applyFont="1" applyFill="1" applyBorder="1" applyAlignment="1" applyProtection="1">
      <alignment horizontal="left" vertical="center"/>
      <protection locked="0"/>
    </xf>
    <xf numFmtId="0" fontId="38" fillId="3" borderId="116" xfId="0" applyFont="1" applyFill="1" applyBorder="1" applyAlignment="1" applyProtection="1">
      <alignment horizontal="left" vertical="center" shrinkToFit="1"/>
      <protection locked="0"/>
    </xf>
    <xf numFmtId="0" fontId="38" fillId="0" borderId="115" xfId="0" applyFont="1" applyBorder="1" applyAlignment="1">
      <alignment horizontal="left" vertical="center"/>
    </xf>
    <xf numFmtId="0" fontId="38" fillId="3" borderId="115" xfId="0" applyFont="1" applyFill="1" applyBorder="1" applyAlignment="1" applyProtection="1">
      <alignment horizontal="left" vertical="center" shrinkToFit="1"/>
      <protection locked="0"/>
    </xf>
    <xf numFmtId="0" fontId="38" fillId="3" borderId="117" xfId="0" applyFont="1" applyFill="1" applyBorder="1" applyAlignment="1" applyProtection="1">
      <alignment vertical="center" shrinkToFit="1"/>
      <protection locked="0"/>
    </xf>
    <xf numFmtId="0" fontId="38" fillId="0" borderId="115" xfId="0" applyFont="1" applyBorder="1" applyAlignment="1">
      <alignment vertical="center" wrapText="1"/>
    </xf>
    <xf numFmtId="0" fontId="31" fillId="0" borderId="116" xfId="0" applyFont="1" applyBorder="1" applyAlignment="1">
      <alignment vertical="center" wrapText="1"/>
    </xf>
    <xf numFmtId="0" fontId="38" fillId="0" borderId="117" xfId="0" applyFont="1" applyBorder="1" applyAlignment="1">
      <alignment horizontal="left" vertical="center" wrapText="1"/>
    </xf>
    <xf numFmtId="0" fontId="38" fillId="2" borderId="117" xfId="0" applyFont="1" applyFill="1" applyBorder="1" applyAlignment="1" applyProtection="1">
      <alignment horizontal="left" vertical="center"/>
      <protection locked="0"/>
    </xf>
    <xf numFmtId="0" fontId="38" fillId="9" borderId="116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/>
    </xf>
    <xf numFmtId="0" fontId="38" fillId="0" borderId="109" xfId="0" applyFont="1" applyBorder="1" applyAlignment="1">
      <alignment vertical="center" wrapText="1"/>
    </xf>
    <xf numFmtId="0" fontId="38" fillId="0" borderId="109" xfId="0" applyFont="1" applyBorder="1" applyAlignment="1">
      <alignment horizontal="left" vertical="center" shrinkToFit="1"/>
    </xf>
    <xf numFmtId="0" fontId="38" fillId="0" borderId="122" xfId="0" applyFont="1" applyBorder="1" applyAlignment="1">
      <alignment vertical="center" wrapText="1"/>
    </xf>
    <xf numFmtId="0" fontId="38" fillId="0" borderId="122" xfId="0" applyFont="1" applyBorder="1" applyAlignment="1">
      <alignment horizontal="left" vertical="center" shrinkToFit="1"/>
    </xf>
    <xf numFmtId="0" fontId="38" fillId="0" borderId="122" xfId="0" applyFont="1" applyBorder="1" applyAlignment="1">
      <alignment horizontal="left" vertical="center"/>
    </xf>
    <xf numFmtId="0" fontId="31" fillId="0" borderId="123" xfId="0" applyFont="1" applyBorder="1" applyAlignment="1">
      <alignment vertical="center" wrapText="1"/>
    </xf>
    <xf numFmtId="0" fontId="38" fillId="0" borderId="123" xfId="0" applyFont="1" applyBorder="1" applyAlignment="1">
      <alignment horizontal="left" vertical="center"/>
    </xf>
    <xf numFmtId="0" fontId="38" fillId="0" borderId="121" xfId="0" applyFont="1" applyBorder="1" applyAlignment="1">
      <alignment vertical="center" wrapText="1"/>
    </xf>
    <xf numFmtId="0" fontId="38" fillId="0" borderId="121" xfId="0" applyFont="1" applyBorder="1" applyAlignment="1">
      <alignment horizontal="left" vertical="center" shrinkToFit="1"/>
    </xf>
    <xf numFmtId="0" fontId="38" fillId="2" borderId="109" xfId="0" applyFont="1" applyFill="1" applyBorder="1" applyAlignment="1" applyProtection="1">
      <alignment horizontal="left" vertical="center" shrinkToFit="1"/>
      <protection locked="0"/>
    </xf>
    <xf numFmtId="0" fontId="38" fillId="2" borderId="122" xfId="0" applyFont="1" applyFill="1" applyBorder="1" applyAlignment="1" applyProtection="1">
      <alignment horizontal="left" vertical="center" shrinkToFit="1"/>
      <protection locked="0"/>
    </xf>
    <xf numFmtId="0" fontId="38" fillId="2" borderId="122" xfId="0" applyFont="1" applyFill="1" applyBorder="1" applyAlignment="1" applyProtection="1">
      <alignment horizontal="left" vertical="center"/>
      <protection locked="0"/>
    </xf>
    <xf numFmtId="0" fontId="38" fillId="9" borderId="123" xfId="0" applyFont="1" applyFill="1" applyBorder="1" applyAlignment="1" applyProtection="1">
      <alignment horizontal="left" vertical="center"/>
      <protection locked="0"/>
    </xf>
    <xf numFmtId="0" fontId="38" fillId="2" borderId="121" xfId="0" applyFont="1" applyFill="1" applyBorder="1" applyAlignment="1" applyProtection="1">
      <alignment horizontal="left" vertical="center" shrinkToFit="1"/>
      <protection locked="0"/>
    </xf>
    <xf numFmtId="180" fontId="33" fillId="0" borderId="0" xfId="0" applyNumberFormat="1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center" vertical="center" shrinkToFit="1"/>
    </xf>
    <xf numFmtId="180" fontId="33" fillId="0" borderId="0" xfId="0" applyNumberFormat="1" applyFont="1" applyAlignment="1">
      <alignment horizontal="right" vertical="center"/>
    </xf>
    <xf numFmtId="0" fontId="33" fillId="0" borderId="1" xfId="0" applyFont="1" applyBorder="1" applyAlignment="1"/>
    <xf numFmtId="0" fontId="33" fillId="0" borderId="48" xfId="0" applyFont="1" applyBorder="1" applyAlignment="1"/>
    <xf numFmtId="0" fontId="33" fillId="0" borderId="48" xfId="0" applyFont="1" applyBorder="1">
      <alignment vertical="center"/>
    </xf>
    <xf numFmtId="0" fontId="34" fillId="0" borderId="48" xfId="0" applyFont="1" applyBorder="1" applyAlignment="1">
      <alignment horizontal="left"/>
    </xf>
    <xf numFmtId="0" fontId="33" fillId="0" borderId="1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64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8" fillId="0" borderId="193" xfId="0" applyFont="1" applyBorder="1" applyAlignment="1">
      <alignment horizontal="center" vertical="center"/>
    </xf>
    <xf numFmtId="0" fontId="33" fillId="0" borderId="0" xfId="0" applyFont="1" applyAlignment="1"/>
    <xf numFmtId="0" fontId="33" fillId="0" borderId="22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shrinkToFit="1"/>
    </xf>
    <xf numFmtId="0" fontId="35" fillId="0" borderId="0" xfId="0" applyFont="1" applyAlignment="1">
      <alignment vertical="center" wrapText="1"/>
    </xf>
    <xf numFmtId="0" fontId="34" fillId="0" borderId="48" xfId="0" applyFont="1" applyBorder="1" applyAlignment="1"/>
    <xf numFmtId="0" fontId="33" fillId="0" borderId="22" xfId="0" applyFont="1" applyBorder="1" applyAlignment="1">
      <alignment horizontal="center" vertical="center" shrinkToFit="1"/>
    </xf>
    <xf numFmtId="0" fontId="38" fillId="0" borderId="48" xfId="0" applyFont="1" applyBorder="1" applyAlignment="1">
      <alignment horizontal="center" vertical="center"/>
    </xf>
    <xf numFmtId="0" fontId="54" fillId="0" borderId="4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 shrinkToFit="1"/>
    </xf>
    <xf numFmtId="0" fontId="33" fillId="0" borderId="91" xfId="0" applyFont="1" applyBorder="1" applyAlignment="1">
      <alignment horizontal="center" vertical="center" shrinkToFit="1"/>
    </xf>
    <xf numFmtId="179" fontId="38" fillId="0" borderId="91" xfId="0" applyNumberFormat="1" applyFont="1" applyBorder="1" applyAlignment="1">
      <alignment horizontal="center" vertical="center" shrinkToFit="1"/>
    </xf>
    <xf numFmtId="0" fontId="33" fillId="0" borderId="182" xfId="0" applyFont="1" applyBorder="1" applyAlignment="1">
      <alignment horizontal="center" vertical="center" shrinkToFit="1"/>
    </xf>
    <xf numFmtId="0" fontId="38" fillId="0" borderId="182" xfId="0" applyFont="1" applyBorder="1" applyAlignment="1">
      <alignment horizontal="center" vertical="center" shrinkToFit="1"/>
    </xf>
    <xf numFmtId="179" fontId="38" fillId="0" borderId="182" xfId="0" applyNumberFormat="1" applyFont="1" applyBorder="1" applyAlignment="1">
      <alignment horizontal="center" vertical="center" shrinkToFit="1"/>
    </xf>
    <xf numFmtId="0" fontId="33" fillId="0" borderId="94" xfId="0" applyFont="1" applyBorder="1" applyAlignment="1">
      <alignment horizontal="center" vertical="center" shrinkToFit="1"/>
    </xf>
    <xf numFmtId="181" fontId="38" fillId="0" borderId="182" xfId="0" applyNumberFormat="1" applyFont="1" applyBorder="1" applyAlignment="1">
      <alignment horizontal="center" vertical="center" shrinkToFit="1"/>
    </xf>
    <xf numFmtId="181" fontId="38" fillId="0" borderId="94" xfId="0" applyNumberFormat="1" applyFont="1" applyBorder="1" applyAlignment="1">
      <alignment horizontal="center" vertical="center" shrinkToFit="1"/>
    </xf>
    <xf numFmtId="181" fontId="29" fillId="3" borderId="66" xfId="0" applyNumberFormat="1" applyFont="1" applyFill="1" applyBorder="1" applyAlignment="1">
      <alignment horizontal="center" vertical="center" shrinkToFit="1"/>
    </xf>
    <xf numFmtId="181" fontId="0" fillId="0" borderId="0" xfId="0" applyNumberFormat="1" applyAlignment="1">
      <alignment vertical="center" shrinkToFit="1"/>
    </xf>
    <xf numFmtId="181" fontId="28" fillId="3" borderId="22" xfId="0" applyNumberFormat="1" applyFont="1" applyFill="1" applyBorder="1" applyAlignment="1">
      <alignment horizontal="center" vertical="center" shrinkToFit="1"/>
    </xf>
    <xf numFmtId="181" fontId="30" fillId="3" borderId="22" xfId="0" applyNumberFormat="1" applyFont="1" applyFill="1" applyBorder="1" applyAlignment="1">
      <alignment horizontal="center" vertical="center" wrapText="1" shrinkToFit="1"/>
    </xf>
    <xf numFmtId="181" fontId="28" fillId="3" borderId="68" xfId="0" applyNumberFormat="1" applyFont="1" applyFill="1" applyBorder="1" applyAlignment="1">
      <alignment horizontal="center" vertical="center" shrinkToFit="1"/>
    </xf>
    <xf numFmtId="181" fontId="28" fillId="3" borderId="70" xfId="0" applyNumberFormat="1" applyFont="1" applyFill="1" applyBorder="1" applyAlignment="1">
      <alignment horizontal="center" vertical="center" shrinkToFit="1"/>
    </xf>
    <xf numFmtId="181" fontId="28" fillId="3" borderId="71" xfId="0" applyNumberFormat="1" applyFont="1" applyFill="1" applyBorder="1" applyAlignment="1">
      <alignment horizontal="center" vertical="center" shrinkToFit="1"/>
    </xf>
    <xf numFmtId="181" fontId="40" fillId="0" borderId="0" xfId="0" applyNumberFormat="1" applyFont="1" applyAlignment="1">
      <alignment horizontal="center" vertical="center" wrapText="1"/>
    </xf>
    <xf numFmtId="181" fontId="35" fillId="0" borderId="0" xfId="0" applyNumberFormat="1" applyFont="1">
      <alignment vertical="center"/>
    </xf>
    <xf numFmtId="181" fontId="35" fillId="0" borderId="55" xfId="0" applyNumberFormat="1" applyFont="1" applyBorder="1" applyAlignment="1">
      <alignment horizontal="center" vertical="center" wrapText="1"/>
    </xf>
    <xf numFmtId="181" fontId="35" fillId="0" borderId="135" xfId="0" applyNumberFormat="1" applyFont="1" applyBorder="1" applyAlignment="1">
      <alignment horizontal="center" vertical="center" wrapText="1"/>
    </xf>
    <xf numFmtId="181" fontId="35" fillId="0" borderId="165" xfId="0" applyNumberFormat="1" applyFont="1" applyBorder="1" applyAlignment="1">
      <alignment horizontal="center" vertical="center" wrapText="1"/>
    </xf>
    <xf numFmtId="181" fontId="35" fillId="0" borderId="165" xfId="0" applyNumberFormat="1" applyFont="1" applyBorder="1" applyAlignment="1">
      <alignment horizontal="center" vertical="center" shrinkToFit="1"/>
    </xf>
    <xf numFmtId="181" fontId="35" fillId="0" borderId="0" xfId="0" applyNumberFormat="1" applyFont="1" applyAlignment="1">
      <alignment horizontal="center" vertical="center" wrapText="1"/>
    </xf>
    <xf numFmtId="181" fontId="35" fillId="0" borderId="149" xfId="0" applyNumberFormat="1" applyFont="1" applyBorder="1" applyAlignment="1">
      <alignment horizontal="center" vertical="center" wrapText="1"/>
    </xf>
    <xf numFmtId="181" fontId="44" fillId="0" borderId="0" xfId="0" applyNumberFormat="1" applyFont="1">
      <alignment vertical="center"/>
    </xf>
    <xf numFmtId="181" fontId="44" fillId="0" borderId="0" xfId="0" applyNumberFormat="1" applyFont="1" applyAlignment="1">
      <alignment vertical="top"/>
    </xf>
    <xf numFmtId="181" fontId="53" fillId="0" borderId="0" xfId="0" applyNumberFormat="1" applyFont="1">
      <alignment vertical="center"/>
    </xf>
    <xf numFmtId="181" fontId="35" fillId="0" borderId="0" xfId="0" applyNumberFormat="1" applyFont="1" applyAlignment="1">
      <alignment horizontal="right" vertical="center"/>
    </xf>
    <xf numFmtId="181" fontId="35" fillId="0" borderId="0" xfId="0" applyNumberFormat="1" applyFont="1" applyAlignment="1">
      <alignment horizontal="center" vertical="center"/>
    </xf>
    <xf numFmtId="181" fontId="40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 vertical="center"/>
    </xf>
    <xf numFmtId="181" fontId="46" fillId="0" borderId="0" xfId="0" applyNumberFormat="1" applyFont="1">
      <alignment vertical="center"/>
    </xf>
    <xf numFmtId="181" fontId="45" fillId="0" borderId="2" xfId="0" applyNumberFormat="1" applyFont="1" applyBorder="1" applyAlignment="1">
      <alignment vertical="top" wrapText="1"/>
    </xf>
    <xf numFmtId="181" fontId="48" fillId="0" borderId="135" xfId="0" applyNumberFormat="1" applyFont="1" applyBorder="1" applyAlignment="1">
      <alignment horizontal="center" vertical="center" shrinkToFit="1"/>
    </xf>
    <xf numFmtId="181" fontId="48" fillId="0" borderId="57" xfId="0" applyNumberFormat="1" applyFont="1" applyBorder="1" applyAlignment="1">
      <alignment horizontal="center" vertical="center" shrinkToFit="1"/>
    </xf>
    <xf numFmtId="181" fontId="40" fillId="0" borderId="0" xfId="0" applyNumberFormat="1" applyFont="1" applyAlignment="1"/>
    <xf numFmtId="181" fontId="46" fillId="0" borderId="0" xfId="0" applyNumberFormat="1" applyFont="1" applyAlignment="1">
      <alignment horizontal="center" vertical="center"/>
    </xf>
    <xf numFmtId="181" fontId="46" fillId="0" borderId="0" xfId="0" applyNumberFormat="1" applyFont="1" applyAlignment="1">
      <alignment horizontal="center" vertical="center" textRotation="255"/>
    </xf>
    <xf numFmtId="181" fontId="48" fillId="0" borderId="0" xfId="0" applyNumberFormat="1" applyFont="1" applyAlignment="1">
      <alignment horizontal="center" vertical="center" shrinkToFit="1"/>
    </xf>
    <xf numFmtId="181" fontId="35" fillId="0" borderId="0" xfId="0" applyNumberFormat="1" applyFont="1" applyAlignment="1">
      <alignment horizontal="center" vertical="center" textRotation="255"/>
    </xf>
    <xf numFmtId="181" fontId="41" fillId="0" borderId="0" xfId="0" applyNumberFormat="1" applyFont="1" applyAlignment="1">
      <alignment horizontal="center" vertical="center" shrinkToFit="1"/>
    </xf>
    <xf numFmtId="181" fontId="33" fillId="0" borderId="0" xfId="0" applyNumberFormat="1" applyFont="1" applyAlignment="1">
      <alignment horizontal="left" vertical="center" wrapText="1"/>
    </xf>
    <xf numFmtId="181" fontId="41" fillId="0" borderId="0" xfId="0" applyNumberFormat="1" applyFont="1" applyAlignment="1">
      <alignment vertical="center" wrapText="1"/>
    </xf>
    <xf numFmtId="181" fontId="42" fillId="0" borderId="0" xfId="0" applyNumberFormat="1" applyFont="1">
      <alignment vertical="center"/>
    </xf>
    <xf numFmtId="181" fontId="41" fillId="0" borderId="0" xfId="0" applyNumberFormat="1" applyFont="1">
      <alignment vertical="center"/>
    </xf>
    <xf numFmtId="181" fontId="40" fillId="0" borderId="0" xfId="0" applyNumberFormat="1" applyFont="1">
      <alignment vertical="center"/>
    </xf>
    <xf numFmtId="181" fontId="35" fillId="0" borderId="0" xfId="0" applyNumberFormat="1" applyFont="1" applyAlignment="1"/>
    <xf numFmtId="181" fontId="35" fillId="0" borderId="8" xfId="0" applyNumberFormat="1" applyFont="1" applyBorder="1" applyAlignment="1">
      <alignment horizontal="center" vertical="center" wrapText="1"/>
    </xf>
    <xf numFmtId="181" fontId="35" fillId="0" borderId="10" xfId="0" applyNumberFormat="1" applyFont="1" applyBorder="1" applyAlignment="1">
      <alignment horizontal="center" vertical="center" shrinkToFit="1"/>
    </xf>
    <xf numFmtId="181" fontId="35" fillId="0" borderId="9" xfId="0" applyNumberFormat="1" applyFont="1" applyBorder="1" applyAlignment="1">
      <alignment horizontal="center" vertical="center" wrapText="1"/>
    </xf>
    <xf numFmtId="181" fontId="35" fillId="0" borderId="177" xfId="0" applyNumberFormat="1" applyFont="1" applyBorder="1" applyAlignment="1">
      <alignment horizontal="center" vertical="center" wrapText="1"/>
    </xf>
    <xf numFmtId="181" fontId="35" fillId="8" borderId="0" xfId="0" applyNumberFormat="1" applyFont="1" applyFill="1" applyAlignment="1">
      <alignment horizontal="left"/>
    </xf>
    <xf numFmtId="181" fontId="50" fillId="8" borderId="0" xfId="0" applyNumberFormat="1" applyFont="1" applyFill="1">
      <alignment vertical="center"/>
    </xf>
    <xf numFmtId="181" fontId="51" fillId="8" borderId="0" xfId="0" applyNumberFormat="1" applyFont="1" applyFill="1" applyAlignment="1">
      <alignment vertical="top"/>
    </xf>
    <xf numFmtId="181" fontId="44" fillId="0" borderId="0" xfId="0" applyNumberFormat="1" applyFont="1" applyAlignment="1">
      <alignment horizontal="left" vertical="center" wrapText="1"/>
    </xf>
    <xf numFmtId="181" fontId="46" fillId="0" borderId="0" xfId="0" applyNumberFormat="1" applyFont="1" applyAlignment="1"/>
    <xf numFmtId="181" fontId="48" fillId="0" borderId="135" xfId="0" applyNumberFormat="1" applyFont="1" applyBorder="1" applyAlignment="1">
      <alignment horizontal="center" vertical="center" wrapText="1"/>
    </xf>
    <xf numFmtId="181" fontId="48" fillId="0" borderId="57" xfId="0" applyNumberFormat="1" applyFont="1" applyBorder="1" applyAlignment="1">
      <alignment horizontal="center" vertical="center" wrapText="1"/>
    </xf>
    <xf numFmtId="181" fontId="35" fillId="0" borderId="0" xfId="0" applyNumberFormat="1" applyFont="1" applyAlignment="1">
      <alignment horizontal="distributed"/>
    </xf>
    <xf numFmtId="181" fontId="35" fillId="0" borderId="0" xfId="0" applyNumberFormat="1" applyFont="1" applyAlignment="1">
      <alignment horizontal="distributed" vertical="center" indent="2"/>
    </xf>
    <xf numFmtId="0" fontId="34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6" fillId="0" borderId="117" xfId="2" applyBorder="1" applyAlignment="1">
      <alignment vertical="center" shrinkToFit="1"/>
    </xf>
    <xf numFmtId="0" fontId="33" fillId="10" borderId="0" xfId="0" applyFont="1" applyFill="1">
      <alignment vertical="center"/>
    </xf>
    <xf numFmtId="0" fontId="38" fillId="0" borderId="118" xfId="0" applyFont="1" applyBorder="1" applyAlignment="1">
      <alignment horizontal="center" vertical="center" wrapText="1"/>
    </xf>
    <xf numFmtId="0" fontId="38" fillId="0" borderId="119" xfId="0" applyFont="1" applyBorder="1" applyAlignment="1">
      <alignment horizontal="center" vertical="center"/>
    </xf>
    <xf numFmtId="0" fontId="38" fillId="0" borderId="120" xfId="0" applyFont="1" applyBorder="1" applyAlignment="1">
      <alignment horizontal="center" vertical="center"/>
    </xf>
    <xf numFmtId="0" fontId="38" fillId="0" borderId="115" xfId="0" applyFont="1" applyBorder="1" applyAlignment="1">
      <alignment horizontal="center" vertical="center" wrapText="1"/>
    </xf>
    <xf numFmtId="0" fontId="38" fillId="0" borderId="119" xfId="0" applyFont="1" applyBorder="1" applyAlignment="1">
      <alignment horizontal="center" vertical="center" wrapText="1"/>
    </xf>
    <xf numFmtId="0" fontId="38" fillId="0" borderId="120" xfId="0" applyFont="1" applyBorder="1" applyAlignment="1">
      <alignment horizontal="center" vertical="center" wrapText="1"/>
    </xf>
    <xf numFmtId="0" fontId="38" fillId="0" borderId="115" xfId="0" applyFont="1" applyBorder="1" applyAlignment="1">
      <alignment horizontal="center" vertical="center"/>
    </xf>
    <xf numFmtId="0" fontId="38" fillId="0" borderId="116" xfId="0" applyFont="1" applyBorder="1" applyAlignment="1">
      <alignment horizontal="center" vertical="center"/>
    </xf>
    <xf numFmtId="0" fontId="38" fillId="0" borderId="117" xfId="0" applyFont="1" applyBorder="1" applyAlignment="1">
      <alignment horizontal="center" vertical="center"/>
    </xf>
    <xf numFmtId="0" fontId="38" fillId="0" borderId="116" xfId="0" applyFont="1" applyBorder="1" applyAlignment="1">
      <alignment horizontal="center" vertical="center" wrapText="1"/>
    </xf>
    <xf numFmtId="0" fontId="38" fillId="0" borderId="117" xfId="0" applyFont="1" applyBorder="1" applyAlignment="1">
      <alignment horizontal="center" vertical="center" wrapText="1"/>
    </xf>
    <xf numFmtId="0" fontId="38" fillId="3" borderId="118" xfId="0" applyFont="1" applyFill="1" applyBorder="1" applyAlignment="1" applyProtection="1">
      <alignment horizontal="left" vertical="center"/>
      <protection locked="0"/>
    </xf>
    <xf numFmtId="0" fontId="38" fillId="3" borderId="119" xfId="0" applyFont="1" applyFill="1" applyBorder="1" applyAlignment="1" applyProtection="1">
      <alignment horizontal="left" vertical="center"/>
      <protection locked="0"/>
    </xf>
    <xf numFmtId="0" fontId="38" fillId="3" borderId="120" xfId="0" applyFont="1" applyFill="1" applyBorder="1" applyAlignment="1" applyProtection="1">
      <alignment horizontal="left" vertical="center"/>
      <protection locked="0"/>
    </xf>
    <xf numFmtId="0" fontId="38" fillId="0" borderId="114" xfId="0" applyFont="1" applyBorder="1" applyAlignment="1">
      <alignment horizontal="center" vertical="center"/>
    </xf>
    <xf numFmtId="0" fontId="38" fillId="0" borderId="118" xfId="0" applyFont="1" applyBorder="1" applyAlignment="1">
      <alignment horizontal="left" vertical="center"/>
    </xf>
    <xf numFmtId="0" fontId="38" fillId="0" borderId="119" xfId="0" applyFont="1" applyBorder="1" applyAlignment="1">
      <alignment horizontal="left" vertical="center"/>
    </xf>
    <xf numFmtId="0" fontId="38" fillId="0" borderId="120" xfId="0" applyFont="1" applyBorder="1" applyAlignment="1">
      <alignment horizontal="left" vertical="center"/>
    </xf>
    <xf numFmtId="0" fontId="38" fillId="0" borderId="163" xfId="0" applyFont="1" applyBorder="1" applyAlignment="1">
      <alignment horizontal="center" vertical="center"/>
    </xf>
    <xf numFmtId="0" fontId="38" fillId="0" borderId="164" xfId="0" applyFont="1" applyBorder="1" applyAlignment="1">
      <alignment horizontal="center" vertical="center"/>
    </xf>
    <xf numFmtId="181" fontId="35" fillId="0" borderId="42" xfId="0" applyNumberFormat="1" applyFont="1" applyBorder="1" applyAlignment="1">
      <alignment horizontal="center" vertical="center" wrapText="1"/>
    </xf>
    <xf numFmtId="181" fontId="35" fillId="0" borderId="43" xfId="0" applyNumberFormat="1" applyFont="1" applyBorder="1" applyAlignment="1">
      <alignment horizontal="center" vertical="center" wrapText="1"/>
    </xf>
    <xf numFmtId="181" fontId="35" fillId="0" borderId="45" xfId="0" applyNumberFormat="1" applyFont="1" applyBorder="1" applyAlignment="1">
      <alignment horizontal="center" vertical="center" wrapText="1"/>
    </xf>
    <xf numFmtId="181" fontId="35" fillId="0" borderId="43" xfId="0" applyNumberFormat="1" applyFont="1" applyBorder="1" applyAlignment="1">
      <alignment horizontal="center" vertical="center" shrinkToFit="1"/>
    </xf>
    <xf numFmtId="181" fontId="35" fillId="0" borderId="45" xfId="0" applyNumberFormat="1" applyFont="1" applyBorder="1" applyAlignment="1">
      <alignment horizontal="center" vertical="center" shrinkToFit="1"/>
    </xf>
    <xf numFmtId="181" fontId="35" fillId="0" borderId="46" xfId="0" applyNumberFormat="1" applyFont="1" applyBorder="1" applyAlignment="1">
      <alignment horizontal="center" vertical="center" wrapText="1"/>
    </xf>
    <xf numFmtId="181" fontId="35" fillId="0" borderId="151" xfId="0" applyNumberFormat="1" applyFont="1" applyBorder="1" applyAlignment="1">
      <alignment horizontal="center" vertical="center" wrapText="1"/>
    </xf>
    <xf numFmtId="181" fontId="40" fillId="0" borderId="30" xfId="0" applyNumberFormat="1" applyFont="1" applyBorder="1" applyAlignment="1">
      <alignment horizontal="center" vertical="center" wrapText="1"/>
    </xf>
    <xf numFmtId="181" fontId="40" fillId="0" borderId="1" xfId="0" applyNumberFormat="1" applyFont="1" applyBorder="1" applyAlignment="1">
      <alignment horizontal="center" vertical="center" wrapText="1"/>
    </xf>
    <xf numFmtId="181" fontId="40" fillId="0" borderId="0" xfId="0" applyNumberFormat="1" applyFont="1" applyAlignment="1">
      <alignment horizontal="center" vertical="center" wrapText="1"/>
    </xf>
    <xf numFmtId="181" fontId="43" fillId="0" borderId="0" xfId="0" applyNumberFormat="1" applyFont="1" applyAlignment="1">
      <alignment horizontal="center" vertical="center"/>
    </xf>
    <xf numFmtId="181" fontId="43" fillId="0" borderId="160" xfId="0" applyNumberFormat="1" applyFont="1" applyBorder="1" applyAlignment="1">
      <alignment horizontal="center" vertical="center"/>
    </xf>
    <xf numFmtId="181" fontId="43" fillId="0" borderId="161" xfId="0" applyNumberFormat="1" applyFont="1" applyBorder="1" applyAlignment="1">
      <alignment horizontal="center" vertical="center"/>
    </xf>
    <xf numFmtId="181" fontId="44" fillId="0" borderId="110" xfId="0" applyNumberFormat="1" applyFont="1" applyBorder="1" applyAlignment="1">
      <alignment horizontal="center" vertical="center"/>
    </xf>
    <xf numFmtId="181" fontId="44" fillId="0" borderId="111" xfId="0" applyNumberFormat="1" applyFont="1" applyBorder="1" applyAlignment="1">
      <alignment horizontal="center" vertical="center"/>
    </xf>
    <xf numFmtId="181" fontId="35" fillId="0" borderId="32" xfId="0" applyNumberFormat="1" applyFont="1" applyBorder="1" applyAlignment="1">
      <alignment horizontal="center" vertical="center" wrapText="1"/>
    </xf>
    <xf numFmtId="181" fontId="35" fillId="0" borderId="0" xfId="0" applyNumberFormat="1" applyFont="1" applyAlignment="1">
      <alignment horizontal="center" vertical="center" wrapText="1"/>
    </xf>
    <xf numFmtId="181" fontId="35" fillId="0" borderId="33" xfId="0" applyNumberFormat="1" applyFont="1" applyBorder="1" applyAlignment="1">
      <alignment horizontal="center" vertical="center" wrapText="1"/>
    </xf>
    <xf numFmtId="181" fontId="35" fillId="0" borderId="28" xfId="0" applyNumberFormat="1" applyFont="1" applyBorder="1" applyAlignment="1">
      <alignment horizontal="center" vertical="center" wrapText="1"/>
    </xf>
    <xf numFmtId="181" fontId="35" fillId="0" borderId="1" xfId="0" applyNumberFormat="1" applyFont="1" applyBorder="1" applyAlignment="1">
      <alignment horizontal="center" vertical="center" wrapText="1"/>
    </xf>
    <xf numFmtId="181" fontId="35" fillId="0" borderId="29" xfId="0" applyNumberFormat="1" applyFont="1" applyBorder="1" applyAlignment="1">
      <alignment horizontal="center" vertical="center" wrapText="1"/>
    </xf>
    <xf numFmtId="181" fontId="45" fillId="0" borderId="26" xfId="0" applyNumberFormat="1" applyFont="1" applyBorder="1" applyAlignment="1">
      <alignment horizontal="center"/>
    </xf>
    <xf numFmtId="181" fontId="45" fillId="0" borderId="21" xfId="0" applyNumberFormat="1" applyFont="1" applyBorder="1" applyAlignment="1">
      <alignment horizontal="center"/>
    </xf>
    <xf numFmtId="181" fontId="45" fillId="0" borderId="27" xfId="0" applyNumberFormat="1" applyFont="1" applyBorder="1" applyAlignment="1">
      <alignment horizontal="center"/>
    </xf>
    <xf numFmtId="181" fontId="45" fillId="0" borderId="32" xfId="0" applyNumberFormat="1" applyFont="1" applyBorder="1" applyAlignment="1">
      <alignment horizontal="center"/>
    </xf>
    <xf numFmtId="181" fontId="45" fillId="0" borderId="0" xfId="0" applyNumberFormat="1" applyFont="1" applyAlignment="1">
      <alignment horizontal="center"/>
    </xf>
    <xf numFmtId="181" fontId="45" fillId="0" borderId="33" xfId="0" applyNumberFormat="1" applyFont="1" applyBorder="1" applyAlignment="1">
      <alignment horizontal="center"/>
    </xf>
    <xf numFmtId="181" fontId="35" fillId="0" borderId="28" xfId="0" applyNumberFormat="1" applyFont="1" applyBorder="1" applyAlignment="1">
      <alignment horizontal="center" vertical="center"/>
    </xf>
    <xf numFmtId="181" fontId="35" fillId="0" borderId="1" xfId="0" applyNumberFormat="1" applyFont="1" applyBorder="1" applyAlignment="1">
      <alignment horizontal="center" vertical="center"/>
    </xf>
    <xf numFmtId="181" fontId="35" fillId="0" borderId="29" xfId="0" applyNumberFormat="1" applyFont="1" applyBorder="1" applyAlignment="1">
      <alignment horizontal="center" vertical="center"/>
    </xf>
    <xf numFmtId="181" fontId="35" fillId="0" borderId="11" xfId="0" applyNumberFormat="1" applyFont="1" applyBorder="1" applyAlignment="1">
      <alignment horizontal="center" vertical="center" wrapText="1"/>
    </xf>
    <xf numFmtId="181" fontId="35" fillId="0" borderId="49" xfId="0" applyNumberFormat="1" applyFont="1" applyBorder="1" applyAlignment="1">
      <alignment horizontal="center" vertical="center" wrapText="1"/>
    </xf>
    <xf numFmtId="181" fontId="35" fillId="0" borderId="22" xfId="0" applyNumberFormat="1" applyFont="1" applyBorder="1" applyAlignment="1">
      <alignment horizontal="center" vertical="center" wrapText="1"/>
    </xf>
    <xf numFmtId="181" fontId="35" fillId="0" borderId="12" xfId="0" applyNumberFormat="1" applyFont="1" applyBorder="1" applyAlignment="1">
      <alignment horizontal="center" vertical="center" wrapText="1"/>
    </xf>
    <xf numFmtId="181" fontId="35" fillId="0" borderId="23" xfId="0" applyNumberFormat="1" applyFont="1" applyBorder="1" applyAlignment="1">
      <alignment horizontal="center" vertical="center" wrapText="1"/>
    </xf>
    <xf numFmtId="181" fontId="44" fillId="0" borderId="112" xfId="0" applyNumberFormat="1" applyFont="1" applyBorder="1" applyAlignment="1">
      <alignment horizontal="center" vertical="center"/>
    </xf>
    <xf numFmtId="181" fontId="43" fillId="0" borderId="161" xfId="0" applyNumberFormat="1" applyFont="1" applyBorder="1" applyAlignment="1">
      <alignment horizontal="center" vertical="center" shrinkToFit="1"/>
    </xf>
    <xf numFmtId="181" fontId="43" fillId="0" borderId="162" xfId="0" applyNumberFormat="1" applyFont="1" applyBorder="1" applyAlignment="1">
      <alignment horizontal="center" vertical="center" shrinkToFit="1"/>
    </xf>
    <xf numFmtId="181" fontId="40" fillId="0" borderId="161" xfId="0" applyNumberFormat="1" applyFont="1" applyBorder="1" applyAlignment="1">
      <alignment horizontal="center" vertical="center"/>
    </xf>
    <xf numFmtId="181" fontId="44" fillId="0" borderId="6" xfId="0" applyNumberFormat="1" applyFont="1" applyBorder="1" applyAlignment="1">
      <alignment horizontal="center" vertical="center" shrinkToFit="1"/>
    </xf>
    <xf numFmtId="181" fontId="44" fillId="0" borderId="0" xfId="0" applyNumberFormat="1" applyFont="1" applyAlignment="1">
      <alignment horizontal="center" vertical="center" shrinkToFit="1"/>
    </xf>
    <xf numFmtId="181" fontId="44" fillId="0" borderId="33" xfId="0" applyNumberFormat="1" applyFont="1" applyBorder="1" applyAlignment="1">
      <alignment horizontal="center" vertical="center" shrinkToFit="1"/>
    </xf>
    <xf numFmtId="181" fontId="44" fillId="0" borderId="0" xfId="0" applyNumberFormat="1" applyFont="1" applyAlignment="1">
      <alignment horizontal="center" vertical="center"/>
    </xf>
    <xf numFmtId="181" fontId="44" fillId="0" borderId="7" xfId="0" applyNumberFormat="1" applyFont="1" applyBorder="1" applyAlignment="1">
      <alignment horizontal="center" vertical="center"/>
    </xf>
    <xf numFmtId="181" fontId="44" fillId="0" borderId="168" xfId="0" applyNumberFormat="1" applyFont="1" applyBorder="1" applyAlignment="1">
      <alignment horizontal="center" vertical="center"/>
    </xf>
    <xf numFmtId="181" fontId="44" fillId="0" borderId="171" xfId="0" applyNumberFormat="1" applyFont="1" applyBorder="1" applyAlignment="1">
      <alignment horizontal="center" vertical="center"/>
    </xf>
    <xf numFmtId="181" fontId="44" fillId="0" borderId="144" xfId="0" applyNumberFormat="1" applyFont="1" applyBorder="1" applyAlignment="1">
      <alignment horizontal="center" vertical="center"/>
    </xf>
    <xf numFmtId="181" fontId="40" fillId="0" borderId="172" xfId="0" applyNumberFormat="1" applyFont="1" applyBorder="1" applyAlignment="1">
      <alignment horizontal="center" vertical="center"/>
    </xf>
    <xf numFmtId="181" fontId="40" fillId="0" borderId="173" xfId="0" applyNumberFormat="1" applyFont="1" applyBorder="1" applyAlignment="1">
      <alignment horizontal="center" vertical="center"/>
    </xf>
    <xf numFmtId="181" fontId="40" fillId="0" borderId="145" xfId="0" applyNumberFormat="1" applyFont="1" applyBorder="1" applyAlignment="1">
      <alignment horizontal="center" vertical="center"/>
    </xf>
    <xf numFmtId="181" fontId="35" fillId="0" borderId="47" xfId="0" applyNumberFormat="1" applyFont="1" applyBorder="1" applyAlignment="1">
      <alignment horizontal="center" vertical="center" shrinkToFit="1"/>
    </xf>
    <xf numFmtId="181" fontId="35" fillId="0" borderId="48" xfId="0" applyNumberFormat="1" applyFont="1" applyBorder="1" applyAlignment="1">
      <alignment horizontal="center" vertical="center" shrinkToFit="1"/>
    </xf>
    <xf numFmtId="181" fontId="35" fillId="0" borderId="49" xfId="0" applyNumberFormat="1" applyFont="1" applyBorder="1" applyAlignment="1">
      <alignment horizontal="center" vertical="center" shrinkToFit="1"/>
    </xf>
    <xf numFmtId="181" fontId="41" fillId="0" borderId="6" xfId="0" applyNumberFormat="1" applyFont="1" applyBorder="1" applyAlignment="1">
      <alignment horizontal="center" vertical="center" wrapText="1"/>
    </xf>
    <xf numFmtId="181" fontId="41" fillId="0" borderId="0" xfId="0" applyNumberFormat="1" applyFont="1" applyAlignment="1">
      <alignment horizontal="center" vertical="center" wrapText="1"/>
    </xf>
    <xf numFmtId="181" fontId="41" fillId="0" borderId="7" xfId="0" applyNumberFormat="1" applyFont="1" applyBorder="1" applyAlignment="1">
      <alignment horizontal="center" vertical="center" wrapText="1"/>
    </xf>
    <xf numFmtId="181" fontId="35" fillId="0" borderId="176" xfId="0" applyNumberFormat="1" applyFont="1" applyBorder="1" applyAlignment="1">
      <alignment horizontal="center" vertical="center" wrapText="1"/>
    </xf>
    <xf numFmtId="181" fontId="35" fillId="0" borderId="13" xfId="0" applyNumberFormat="1" applyFont="1" applyBorder="1" applyAlignment="1">
      <alignment horizontal="center" vertical="center" wrapText="1"/>
    </xf>
    <xf numFmtId="181" fontId="35" fillId="0" borderId="10" xfId="0" applyNumberFormat="1" applyFont="1" applyBorder="1" applyAlignment="1">
      <alignment horizontal="right" vertical="center" wrapText="1"/>
    </xf>
    <xf numFmtId="181" fontId="35" fillId="0" borderId="10" xfId="0" applyNumberFormat="1" applyFont="1" applyBorder="1" applyAlignment="1">
      <alignment horizontal="left" vertical="center" wrapText="1"/>
    </xf>
    <xf numFmtId="181" fontId="35" fillId="0" borderId="4" xfId="0" applyNumberFormat="1" applyFont="1" applyBorder="1" applyAlignment="1">
      <alignment horizontal="left" vertical="center" wrapText="1"/>
    </xf>
    <xf numFmtId="181" fontId="35" fillId="0" borderId="2" xfId="0" applyNumberFormat="1" applyFont="1" applyBorder="1" applyAlignment="1">
      <alignment horizontal="center" vertical="center"/>
    </xf>
    <xf numFmtId="181" fontId="35" fillId="0" borderId="3" xfId="0" applyNumberFormat="1" applyFont="1" applyBorder="1" applyAlignment="1">
      <alignment horizontal="center" vertical="center"/>
    </xf>
    <xf numFmtId="181" fontId="40" fillId="0" borderId="30" xfId="0" applyNumberFormat="1" applyFont="1" applyBorder="1" applyAlignment="1">
      <alignment horizontal="center" vertical="center" shrinkToFit="1"/>
    </xf>
    <xf numFmtId="181" fontId="40" fillId="0" borderId="1" xfId="0" applyNumberFormat="1" applyFont="1" applyBorder="1" applyAlignment="1">
      <alignment horizontal="center" vertical="center" shrinkToFit="1"/>
    </xf>
    <xf numFmtId="181" fontId="40" fillId="0" borderId="29" xfId="0" applyNumberFormat="1" applyFont="1" applyBorder="1" applyAlignment="1">
      <alignment horizontal="center" vertical="center" shrinkToFit="1"/>
    </xf>
    <xf numFmtId="181" fontId="40" fillId="0" borderId="1" xfId="0" applyNumberFormat="1" applyFont="1" applyBorder="1" applyAlignment="1">
      <alignment horizontal="center" vertical="center"/>
    </xf>
    <xf numFmtId="181" fontId="40" fillId="0" borderId="31" xfId="0" applyNumberFormat="1" applyFont="1" applyBorder="1" applyAlignment="1">
      <alignment horizontal="center" vertical="center"/>
    </xf>
    <xf numFmtId="181" fontId="35" fillId="0" borderId="47" xfId="0" applyNumberFormat="1" applyFont="1" applyBorder="1" applyAlignment="1">
      <alignment horizontal="center" vertical="center"/>
    </xf>
    <xf numFmtId="181" fontId="35" fillId="0" borderId="150" xfId="0" applyNumberFormat="1" applyFont="1" applyBorder="1" applyAlignment="1">
      <alignment horizontal="center" vertical="center"/>
    </xf>
    <xf numFmtId="181" fontId="46" fillId="0" borderId="1" xfId="0" applyNumberFormat="1" applyFont="1" applyBorder="1" applyAlignment="1">
      <alignment horizontal="center" vertical="center"/>
    </xf>
    <xf numFmtId="181" fontId="46" fillId="0" borderId="31" xfId="0" applyNumberFormat="1" applyFont="1" applyBorder="1" applyAlignment="1">
      <alignment horizontal="center" vertical="center"/>
    </xf>
    <xf numFmtId="181" fontId="44" fillId="0" borderId="24" xfId="0" applyNumberFormat="1" applyFont="1" applyBorder="1" applyAlignment="1">
      <alignment horizontal="center" vertical="center" wrapText="1"/>
    </xf>
    <xf numFmtId="181" fontId="44" fillId="0" borderId="21" xfId="0" applyNumberFormat="1" applyFont="1" applyBorder="1" applyAlignment="1">
      <alignment horizontal="center" vertical="center" wrapText="1"/>
    </xf>
    <xf numFmtId="181" fontId="44" fillId="0" borderId="25" xfId="0" applyNumberFormat="1" applyFont="1" applyBorder="1" applyAlignment="1">
      <alignment horizontal="center" vertical="center" wrapText="1"/>
    </xf>
    <xf numFmtId="181" fontId="40" fillId="0" borderId="6" xfId="0" applyNumberFormat="1" applyFont="1" applyBorder="1" applyAlignment="1">
      <alignment horizontal="center" vertical="center" wrapText="1"/>
    </xf>
    <xf numFmtId="181" fontId="40" fillId="0" borderId="6" xfId="0" applyNumberFormat="1" applyFont="1" applyBorder="1" applyAlignment="1">
      <alignment horizontal="center" vertical="center" shrinkToFit="1"/>
    </xf>
    <xf numFmtId="181" fontId="40" fillId="0" borderId="0" xfId="0" applyNumberFormat="1" applyFont="1" applyAlignment="1">
      <alignment horizontal="center" vertical="center" shrinkToFit="1"/>
    </xf>
    <xf numFmtId="181" fontId="40" fillId="0" borderId="7" xfId="0" applyNumberFormat="1" applyFont="1" applyBorder="1" applyAlignment="1">
      <alignment horizontal="center" vertical="center" shrinkToFit="1"/>
    </xf>
    <xf numFmtId="181" fontId="35" fillId="0" borderId="48" xfId="0" applyNumberFormat="1" applyFont="1" applyBorder="1" applyAlignment="1">
      <alignment horizontal="center" vertical="center"/>
    </xf>
    <xf numFmtId="181" fontId="35" fillId="0" borderId="49" xfId="0" applyNumberFormat="1" applyFont="1" applyBorder="1" applyAlignment="1">
      <alignment horizontal="center" vertical="center"/>
    </xf>
    <xf numFmtId="181" fontId="35" fillId="0" borderId="20" xfId="0" applyNumberFormat="1" applyFont="1" applyBorder="1" applyAlignment="1">
      <alignment horizontal="center" vertical="center" textRotation="255"/>
    </xf>
    <xf numFmtId="181" fontId="35" fillId="0" borderId="113" xfId="0" applyNumberFormat="1" applyFont="1" applyBorder="1" applyAlignment="1">
      <alignment horizontal="center" vertical="center" textRotation="255"/>
    </xf>
    <xf numFmtId="181" fontId="35" fillId="0" borderId="18" xfId="0" applyNumberFormat="1" applyFont="1" applyBorder="1" applyAlignment="1">
      <alignment horizontal="center" vertical="center" textRotation="255"/>
    </xf>
    <xf numFmtId="181" fontId="35" fillId="0" borderId="5" xfId="0" applyNumberFormat="1" applyFont="1" applyBorder="1" applyAlignment="1">
      <alignment horizontal="center" vertical="center" textRotation="255"/>
    </xf>
    <xf numFmtId="181" fontId="35" fillId="0" borderId="14" xfId="0" applyNumberFormat="1" applyFont="1" applyBorder="1" applyAlignment="1">
      <alignment horizontal="center" vertical="center" textRotation="255"/>
    </xf>
    <xf numFmtId="181" fontId="35" fillId="0" borderId="13" xfId="0" applyNumberFormat="1" applyFont="1" applyBorder="1" applyAlignment="1">
      <alignment horizontal="center" vertical="center" textRotation="255"/>
    </xf>
    <xf numFmtId="181" fontId="35" fillId="0" borderId="136" xfId="0" applyNumberFormat="1" applyFont="1" applyBorder="1" applyAlignment="1">
      <alignment horizontal="center" vertical="center"/>
    </xf>
    <xf numFmtId="181" fontId="35" fillId="0" borderId="142" xfId="0" applyNumberFormat="1" applyFont="1" applyBorder="1" applyAlignment="1">
      <alignment horizontal="center" vertical="center"/>
    </xf>
    <xf numFmtId="181" fontId="35" fillId="0" borderId="169" xfId="0" applyNumberFormat="1" applyFont="1" applyBorder="1" applyAlignment="1">
      <alignment horizontal="center" vertical="center"/>
    </xf>
    <xf numFmtId="181" fontId="35" fillId="0" borderId="137" xfId="0" applyNumberFormat="1" applyFont="1" applyBorder="1" applyAlignment="1">
      <alignment horizontal="center" vertical="center"/>
    </xf>
    <xf numFmtId="181" fontId="44" fillId="0" borderId="0" xfId="0" applyNumberFormat="1" applyFont="1" applyAlignment="1">
      <alignment horizontal="left" vertical="center" wrapText="1"/>
    </xf>
    <xf numFmtId="181" fontId="44" fillId="0" borderId="111" xfId="0" applyNumberFormat="1" applyFont="1" applyBorder="1" applyAlignment="1">
      <alignment horizontal="center"/>
    </xf>
    <xf numFmtId="181" fontId="35" fillId="0" borderId="160" xfId="0" applyNumberFormat="1" applyFont="1" applyBorder="1" applyAlignment="1">
      <alignment horizontal="center" vertical="center"/>
    </xf>
    <xf numFmtId="181" fontId="35" fillId="0" borderId="161" xfId="0" applyNumberFormat="1" applyFont="1" applyBorder="1" applyAlignment="1">
      <alignment horizontal="center" vertical="center"/>
    </xf>
    <xf numFmtId="181" fontId="44" fillId="0" borderId="110" xfId="0" applyNumberFormat="1" applyFont="1" applyBorder="1" applyAlignment="1">
      <alignment horizontal="center"/>
    </xf>
    <xf numFmtId="181" fontId="35" fillId="0" borderId="168" xfId="0" applyNumberFormat="1" applyFont="1" applyBorder="1" applyAlignment="1">
      <alignment horizontal="center" vertical="center"/>
    </xf>
    <xf numFmtId="181" fontId="35" fillId="0" borderId="171" xfId="0" applyNumberFormat="1" applyFont="1" applyBorder="1" applyAlignment="1">
      <alignment horizontal="center" vertical="center"/>
    </xf>
    <xf numFmtId="181" fontId="35" fillId="0" borderId="178" xfId="0" applyNumberFormat="1" applyFont="1" applyBorder="1" applyAlignment="1">
      <alignment horizontal="center" vertical="center"/>
    </xf>
    <xf numFmtId="181" fontId="35" fillId="0" borderId="134" xfId="0" applyNumberFormat="1" applyFont="1" applyBorder="1" applyAlignment="1">
      <alignment horizontal="center" vertical="center" textRotation="255"/>
    </xf>
    <xf numFmtId="181" fontId="35" fillId="0" borderId="132" xfId="0" applyNumberFormat="1" applyFont="1" applyBorder="1" applyAlignment="1">
      <alignment horizontal="center" vertical="center" textRotation="255"/>
    </xf>
    <xf numFmtId="181" fontId="40" fillId="0" borderId="161" xfId="0" applyNumberFormat="1" applyFont="1" applyBorder="1" applyAlignment="1">
      <alignment horizontal="center" vertical="center" shrinkToFit="1"/>
    </xf>
    <xf numFmtId="181" fontId="40" fillId="0" borderId="162" xfId="0" applyNumberFormat="1" applyFont="1" applyBorder="1" applyAlignment="1">
      <alignment horizontal="center" vertical="center" shrinkToFit="1"/>
    </xf>
    <xf numFmtId="181" fontId="45" fillId="0" borderId="168" xfId="0" applyNumberFormat="1" applyFont="1" applyBorder="1" applyAlignment="1">
      <alignment horizontal="center"/>
    </xf>
    <xf numFmtId="181" fontId="45" fillId="0" borderId="171" xfId="0" applyNumberFormat="1" applyFont="1" applyBorder="1" applyAlignment="1">
      <alignment horizontal="center"/>
    </xf>
    <xf numFmtId="181" fontId="45" fillId="0" borderId="144" xfId="0" applyNumberFormat="1" applyFont="1" applyBorder="1" applyAlignment="1">
      <alignment horizontal="center"/>
    </xf>
    <xf numFmtId="181" fontId="35" fillId="0" borderId="172" xfId="0" applyNumberFormat="1" applyFont="1" applyBorder="1" applyAlignment="1">
      <alignment horizontal="center" vertical="center"/>
    </xf>
    <xf numFmtId="181" fontId="35" fillId="0" borderId="173" xfId="0" applyNumberFormat="1" applyFont="1" applyBorder="1" applyAlignment="1">
      <alignment horizontal="center" vertical="center"/>
    </xf>
    <xf numFmtId="181" fontId="35" fillId="0" borderId="145" xfId="0" applyNumberFormat="1" applyFont="1" applyBorder="1" applyAlignment="1">
      <alignment horizontal="center" vertical="center"/>
    </xf>
    <xf numFmtId="181" fontId="46" fillId="0" borderId="0" xfId="0" applyNumberFormat="1" applyFont="1" applyAlignment="1">
      <alignment horizontal="center" vertical="center"/>
    </xf>
    <xf numFmtId="181" fontId="46" fillId="0" borderId="10" xfId="0" applyNumberFormat="1" applyFont="1" applyBorder="1" applyAlignment="1">
      <alignment horizontal="center" vertical="center"/>
    </xf>
    <xf numFmtId="181" fontId="41" fillId="0" borderId="131" xfId="0" applyNumberFormat="1" applyFont="1" applyBorder="1" applyAlignment="1">
      <alignment horizontal="center" vertical="center"/>
    </xf>
    <xf numFmtId="181" fontId="41" fillId="0" borderId="132" xfId="0" applyNumberFormat="1" applyFont="1" applyBorder="1" applyAlignment="1">
      <alignment horizontal="center" vertical="center"/>
    </xf>
    <xf numFmtId="181" fontId="41" fillId="0" borderId="56" xfId="0" applyNumberFormat="1" applyFont="1" applyBorder="1" applyAlignment="1">
      <alignment horizontal="center" vertical="center"/>
    </xf>
    <xf numFmtId="181" fontId="41" fillId="0" borderId="127" xfId="0" applyNumberFormat="1" applyFont="1" applyBorder="1" applyAlignment="1">
      <alignment horizontal="center" vertical="center"/>
    </xf>
    <xf numFmtId="181" fontId="46" fillId="0" borderId="8" xfId="0" applyNumberFormat="1" applyFont="1" applyBorder="1" applyAlignment="1">
      <alignment horizontal="center" vertical="center" textRotation="255"/>
    </xf>
    <xf numFmtId="181" fontId="46" fillId="0" borderId="6" xfId="0" applyNumberFormat="1" applyFont="1" applyBorder="1" applyAlignment="1">
      <alignment horizontal="center" vertical="center" textRotation="255"/>
    </xf>
    <xf numFmtId="181" fontId="46" fillId="0" borderId="9" xfId="0" applyNumberFormat="1" applyFont="1" applyBorder="1" applyAlignment="1">
      <alignment horizontal="center" vertical="center" textRotation="255"/>
    </xf>
    <xf numFmtId="181" fontId="40" fillId="0" borderId="54" xfId="0" applyNumberFormat="1" applyFont="1" applyBorder="1" applyAlignment="1">
      <alignment horizontal="center" vertical="center" shrinkToFit="1"/>
    </xf>
    <xf numFmtId="181" fontId="40" fillId="0" borderId="170" xfId="0" applyNumberFormat="1" applyFont="1" applyBorder="1" applyAlignment="1">
      <alignment horizontal="center" vertical="center" shrinkToFit="1"/>
    </xf>
    <xf numFmtId="181" fontId="40" fillId="0" borderId="133" xfId="0" applyNumberFormat="1" applyFont="1" applyBorder="1" applyAlignment="1">
      <alignment horizontal="center" vertical="center" shrinkToFit="1"/>
    </xf>
    <xf numFmtId="181" fontId="40" fillId="0" borderId="136" xfId="0" applyNumberFormat="1" applyFont="1" applyBorder="1" applyAlignment="1">
      <alignment horizontal="center" vertical="center" shrinkToFit="1"/>
    </xf>
    <xf numFmtId="181" fontId="40" fillId="0" borderId="169" xfId="0" applyNumberFormat="1" applyFont="1" applyBorder="1" applyAlignment="1">
      <alignment horizontal="center" vertical="center" shrinkToFit="1"/>
    </xf>
    <xf numFmtId="181" fontId="40" fillId="0" borderId="137" xfId="0" applyNumberFormat="1" applyFont="1" applyBorder="1" applyAlignment="1">
      <alignment horizontal="center" vertical="center" shrinkToFit="1"/>
    </xf>
    <xf numFmtId="181" fontId="44" fillId="0" borderId="0" xfId="0" applyNumberFormat="1" applyFont="1" applyAlignment="1">
      <alignment horizontal="center" vertical="center" wrapText="1" shrinkToFit="1"/>
    </xf>
    <xf numFmtId="181" fontId="44" fillId="0" borderId="1" xfId="0" applyNumberFormat="1" applyFont="1" applyBorder="1" applyAlignment="1">
      <alignment horizontal="center" vertical="center" wrapText="1" shrinkToFit="1"/>
    </xf>
    <xf numFmtId="181" fontId="35" fillId="0" borderId="0" xfId="0" applyNumberFormat="1" applyFont="1" applyAlignment="1">
      <alignment horizontal="left" vertical="center" wrapText="1"/>
    </xf>
    <xf numFmtId="182" fontId="35" fillId="0" borderId="0" xfId="0" applyNumberFormat="1" applyFont="1" applyAlignment="1">
      <alignment horizontal="left" vertical="center"/>
    </xf>
    <xf numFmtId="181" fontId="35" fillId="0" borderId="0" xfId="0" applyNumberFormat="1" applyFont="1" applyAlignment="1">
      <alignment horizontal="right" vertical="center" shrinkToFit="1"/>
    </xf>
    <xf numFmtId="181" fontId="45" fillId="0" borderId="128" xfId="0" applyNumberFormat="1" applyFont="1" applyBorder="1" applyAlignment="1">
      <alignment horizontal="center"/>
    </xf>
    <xf numFmtId="181" fontId="45" fillId="0" borderId="129" xfId="0" applyNumberFormat="1" applyFont="1" applyBorder="1" applyAlignment="1">
      <alignment horizontal="center"/>
    </xf>
    <xf numFmtId="181" fontId="44" fillId="0" borderId="92" xfId="0" applyNumberFormat="1" applyFont="1" applyBorder="1" applyAlignment="1">
      <alignment horizontal="center" vertical="center"/>
    </xf>
    <xf numFmtId="181" fontId="44" fillId="0" borderId="153" xfId="0" applyNumberFormat="1" applyFont="1" applyBorder="1" applyAlignment="1">
      <alignment horizontal="center" vertical="center"/>
    </xf>
    <xf numFmtId="181" fontId="44" fillId="0" borderId="174" xfId="0" applyNumberFormat="1" applyFont="1" applyBorder="1" applyAlignment="1">
      <alignment horizontal="center" vertical="center"/>
    </xf>
    <xf numFmtId="181" fontId="40" fillId="0" borderId="31" xfId="0" applyNumberFormat="1" applyFont="1" applyBorder="1" applyAlignment="1">
      <alignment horizontal="center" vertical="center" shrinkToFit="1"/>
    </xf>
    <xf numFmtId="181" fontId="47" fillId="0" borderId="43" xfId="2" applyNumberFormat="1" applyFont="1" applyFill="1" applyBorder="1" applyAlignment="1">
      <alignment horizontal="center" vertical="center" shrinkToFit="1"/>
    </xf>
    <xf numFmtId="181" fontId="47" fillId="0" borderId="44" xfId="2" applyNumberFormat="1" applyFont="1" applyFill="1" applyBorder="1" applyAlignment="1">
      <alignment horizontal="center" vertical="center" shrinkToFit="1"/>
    </xf>
    <xf numFmtId="181" fontId="46" fillId="0" borderId="14" xfId="0" applyNumberFormat="1" applyFont="1" applyBorder="1" applyAlignment="1">
      <alignment horizontal="center" vertical="center" textRotation="255"/>
    </xf>
    <xf numFmtId="181" fontId="46" fillId="0" borderId="19" xfId="0" applyNumberFormat="1" applyFont="1" applyBorder="1" applyAlignment="1">
      <alignment horizontal="center" vertical="center" textRotation="255"/>
    </xf>
    <xf numFmtId="181" fontId="46" fillId="0" borderId="15" xfId="0" applyNumberFormat="1" applyFont="1" applyBorder="1" applyAlignment="1">
      <alignment horizontal="center" vertical="center" textRotation="255"/>
    </xf>
    <xf numFmtId="181" fontId="35" fillId="0" borderId="125" xfId="0" applyNumberFormat="1" applyFont="1" applyBorder="1" applyAlignment="1">
      <alignment horizontal="center" vertical="center"/>
    </xf>
    <xf numFmtId="181" fontId="35" fillId="0" borderId="126" xfId="0" applyNumberFormat="1" applyFont="1" applyBorder="1" applyAlignment="1">
      <alignment horizontal="center" vertical="center"/>
    </xf>
    <xf numFmtId="181" fontId="35" fillId="0" borderId="130" xfId="0" applyNumberFormat="1" applyFont="1" applyBorder="1" applyAlignment="1">
      <alignment horizontal="center" vertical="center" textRotation="255"/>
    </xf>
    <xf numFmtId="181" fontId="35" fillId="0" borderId="127" xfId="0" applyNumberFormat="1" applyFont="1" applyBorder="1" applyAlignment="1">
      <alignment horizontal="center" vertical="center" textRotation="255"/>
    </xf>
    <xf numFmtId="181" fontId="41" fillId="0" borderId="141" xfId="0" applyNumberFormat="1" applyFont="1" applyBorder="1" applyAlignment="1">
      <alignment horizontal="center" vertical="center"/>
    </xf>
    <xf numFmtId="181" fontId="44" fillId="8" borderId="21" xfId="0" applyNumberFormat="1" applyFont="1" applyFill="1" applyBorder="1" applyAlignment="1">
      <alignment horizontal="left" vertical="top"/>
    </xf>
    <xf numFmtId="181" fontId="33" fillId="8" borderId="43" xfId="0" applyNumberFormat="1" applyFont="1" applyFill="1" applyBorder="1" applyAlignment="1">
      <alignment horizontal="center" vertical="center" shrinkToFit="1"/>
    </xf>
    <xf numFmtId="181" fontId="33" fillId="8" borderId="45" xfId="0" applyNumberFormat="1" applyFont="1" applyFill="1" applyBorder="1" applyAlignment="1">
      <alignment horizontal="center" vertical="center" shrinkToFit="1"/>
    </xf>
    <xf numFmtId="181" fontId="33" fillId="8" borderId="46" xfId="0" applyNumberFormat="1" applyFont="1" applyFill="1" applyBorder="1" applyAlignment="1">
      <alignment horizontal="center" vertical="center" wrapText="1"/>
    </xf>
    <xf numFmtId="181" fontId="33" fillId="8" borderId="151" xfId="0" applyNumberFormat="1" applyFont="1" applyFill="1" applyBorder="1" applyAlignment="1">
      <alignment horizontal="center" vertical="center" wrapText="1"/>
    </xf>
    <xf numFmtId="181" fontId="49" fillId="8" borderId="43" xfId="2" applyNumberFormat="1" applyFont="1" applyFill="1" applyBorder="1" applyAlignment="1">
      <alignment horizontal="center" vertical="center" shrinkToFit="1"/>
    </xf>
    <xf numFmtId="181" fontId="49" fillId="8" borderId="44" xfId="2" applyNumberFormat="1" applyFont="1" applyFill="1" applyBorder="1" applyAlignment="1">
      <alignment horizontal="center" vertical="center" shrinkToFit="1"/>
    </xf>
    <xf numFmtId="181" fontId="48" fillId="0" borderId="175" xfId="0" applyNumberFormat="1" applyFont="1" applyBorder="1" applyAlignment="1">
      <alignment horizontal="left" vertical="center" wrapText="1"/>
    </xf>
    <xf numFmtId="181" fontId="48" fillId="0" borderId="48" xfId="0" applyNumberFormat="1" applyFont="1" applyBorder="1" applyAlignment="1">
      <alignment horizontal="left" vertical="center" wrapText="1"/>
    </xf>
    <xf numFmtId="181" fontId="48" fillId="0" borderId="49" xfId="0" applyNumberFormat="1" applyFont="1" applyBorder="1" applyAlignment="1">
      <alignment horizontal="left" vertical="center" wrapText="1"/>
    </xf>
    <xf numFmtId="181" fontId="35" fillId="0" borderId="166" xfId="0" applyNumberFormat="1" applyFont="1" applyBorder="1" applyAlignment="1">
      <alignment horizontal="center" vertical="center"/>
    </xf>
    <xf numFmtId="181" fontId="46" fillId="0" borderId="113" xfId="0" applyNumberFormat="1" applyFont="1" applyBorder="1" applyAlignment="1">
      <alignment horizontal="center" vertical="center" textRotation="255"/>
    </xf>
    <xf numFmtId="181" fontId="46" fillId="0" borderId="17" xfId="0" applyNumberFormat="1" applyFont="1" applyBorder="1" applyAlignment="1">
      <alignment horizontal="center" vertical="center" textRotation="255"/>
    </xf>
    <xf numFmtId="181" fontId="46" fillId="0" borderId="39" xfId="0" applyNumberFormat="1" applyFont="1" applyBorder="1" applyAlignment="1">
      <alignment horizontal="center" vertical="center" textRotation="255"/>
    </xf>
    <xf numFmtId="181" fontId="46" fillId="0" borderId="32" xfId="0" applyNumberFormat="1" applyFont="1" applyBorder="1" applyAlignment="1">
      <alignment horizontal="center" vertical="center" textRotation="255"/>
    </xf>
    <xf numFmtId="181" fontId="46" fillId="0" borderId="37" xfId="0" applyNumberFormat="1" applyFont="1" applyBorder="1" applyAlignment="1">
      <alignment horizontal="center" vertical="center" textRotation="255"/>
    </xf>
    <xf numFmtId="181" fontId="46" fillId="0" borderId="16" xfId="0" applyNumberFormat="1" applyFont="1" applyBorder="1" applyAlignment="1">
      <alignment horizontal="center" vertical="center" textRotation="255"/>
    </xf>
    <xf numFmtId="181" fontId="40" fillId="0" borderId="58" xfId="0" applyNumberFormat="1" applyFont="1" applyBorder="1" applyAlignment="1">
      <alignment horizontal="center" vertical="center" shrinkToFit="1"/>
    </xf>
    <xf numFmtId="181" fontId="40" fillId="0" borderId="125" xfId="0" applyNumberFormat="1" applyFont="1" applyBorder="1" applyAlignment="1">
      <alignment horizontal="center" vertical="center"/>
    </xf>
    <xf numFmtId="181" fontId="40" fillId="0" borderId="126" xfId="0" applyNumberFormat="1" applyFont="1" applyBorder="1" applyAlignment="1">
      <alignment horizontal="center" vertical="center"/>
    </xf>
    <xf numFmtId="181" fontId="44" fillId="0" borderId="55" xfId="0" applyNumberFormat="1" applyFont="1" applyBorder="1" applyAlignment="1">
      <alignment horizontal="center"/>
    </xf>
    <xf numFmtId="181" fontId="44" fillId="0" borderId="52" xfId="0" applyNumberFormat="1" applyFont="1" applyBorder="1" applyAlignment="1">
      <alignment horizontal="center"/>
    </xf>
    <xf numFmtId="181" fontId="41" fillId="0" borderId="140" xfId="0" applyNumberFormat="1" applyFont="1" applyBorder="1" applyAlignment="1">
      <alignment horizontal="center" vertical="center"/>
    </xf>
    <xf numFmtId="181" fontId="44" fillId="0" borderId="138" xfId="0" applyNumberFormat="1" applyFont="1" applyBorder="1" applyAlignment="1">
      <alignment horizontal="center" shrinkToFit="1"/>
    </xf>
    <xf numFmtId="181" fontId="44" fillId="0" borderId="139" xfId="0" applyNumberFormat="1" applyFont="1" applyBorder="1" applyAlignment="1">
      <alignment horizontal="center" shrinkToFit="1"/>
    </xf>
    <xf numFmtId="181" fontId="48" fillId="0" borderId="135" xfId="0" applyNumberFormat="1" applyFont="1" applyBorder="1" applyAlignment="1">
      <alignment horizontal="center" vertical="center" shrinkToFit="1"/>
    </xf>
    <xf numFmtId="181" fontId="48" fillId="0" borderId="136" xfId="0" applyNumberFormat="1" applyFont="1" applyBorder="1" applyAlignment="1">
      <alignment horizontal="center" vertical="center" shrinkToFit="1"/>
    </xf>
    <xf numFmtId="181" fontId="35" fillId="0" borderId="136" xfId="0" applyNumberFormat="1" applyFont="1" applyBorder="1" applyAlignment="1">
      <alignment horizontal="center" vertical="center" shrinkToFit="1"/>
    </xf>
    <xf numFmtId="181" fontId="35" fillId="0" borderId="142" xfId="0" applyNumberFormat="1" applyFont="1" applyBorder="1" applyAlignment="1">
      <alignment horizontal="center" vertical="center" shrinkToFit="1"/>
    </xf>
    <xf numFmtId="181" fontId="35" fillId="0" borderId="54" xfId="0" applyNumberFormat="1" applyFont="1" applyBorder="1" applyAlignment="1">
      <alignment horizontal="center" vertical="center" shrinkToFit="1"/>
    </xf>
    <xf numFmtId="181" fontId="35" fillId="0" borderId="58" xfId="0" applyNumberFormat="1" applyFont="1" applyBorder="1" applyAlignment="1">
      <alignment horizontal="center" vertical="center" shrinkToFit="1"/>
    </xf>
    <xf numFmtId="181" fontId="48" fillId="0" borderId="57" xfId="0" applyNumberFormat="1" applyFont="1" applyBorder="1" applyAlignment="1">
      <alignment horizontal="center" vertical="center" shrinkToFit="1"/>
    </xf>
    <xf numFmtId="181" fontId="48" fillId="0" borderId="54" xfId="0" applyNumberFormat="1" applyFont="1" applyBorder="1" applyAlignment="1">
      <alignment horizontal="center" vertical="center" shrinkToFit="1"/>
    </xf>
    <xf numFmtId="181" fontId="44" fillId="0" borderId="168" xfId="0" applyNumberFormat="1" applyFont="1" applyBorder="1" applyAlignment="1">
      <alignment horizontal="center"/>
    </xf>
    <xf numFmtId="181" fontId="44" fillId="0" borderId="171" xfId="0" applyNumberFormat="1" applyFont="1" applyBorder="1" applyAlignment="1">
      <alignment horizontal="center"/>
    </xf>
    <xf numFmtId="181" fontId="44" fillId="0" borderId="144" xfId="0" applyNumberFormat="1" applyFont="1" applyBorder="1" applyAlignment="1">
      <alignment horizontal="center"/>
    </xf>
    <xf numFmtId="181" fontId="41" fillId="0" borderId="172" xfId="0" applyNumberFormat="1" applyFont="1" applyBorder="1" applyAlignment="1">
      <alignment horizontal="center" vertical="center"/>
    </xf>
    <xf numFmtId="181" fontId="41" fillId="0" borderId="173" xfId="0" applyNumberFormat="1" applyFont="1" applyBorder="1" applyAlignment="1">
      <alignment horizontal="center" vertical="center"/>
    </xf>
    <xf numFmtId="181" fontId="41" fillId="0" borderId="145" xfId="0" applyNumberFormat="1" applyFont="1" applyBorder="1" applyAlignment="1">
      <alignment horizontal="center" vertical="center"/>
    </xf>
    <xf numFmtId="181" fontId="44" fillId="0" borderId="92" xfId="0" applyNumberFormat="1" applyFont="1" applyBorder="1" applyAlignment="1">
      <alignment horizontal="center"/>
    </xf>
    <xf numFmtId="181" fontId="44" fillId="0" borderId="153" xfId="0" applyNumberFormat="1" applyFont="1" applyBorder="1" applyAlignment="1">
      <alignment horizontal="center"/>
    </xf>
    <xf numFmtId="181" fontId="44" fillId="0" borderId="174" xfId="0" applyNumberFormat="1" applyFont="1" applyBorder="1" applyAlignment="1">
      <alignment horizontal="center"/>
    </xf>
    <xf numFmtId="181" fontId="35" fillId="0" borderId="129" xfId="0" applyNumberFormat="1" applyFont="1" applyBorder="1" applyAlignment="1">
      <alignment horizontal="center" vertical="center" textRotation="255"/>
    </xf>
    <xf numFmtId="181" fontId="35" fillId="0" borderId="126" xfId="0" applyNumberFormat="1" applyFont="1" applyBorder="1" applyAlignment="1">
      <alignment horizontal="center" vertical="center" textRotation="255"/>
    </xf>
    <xf numFmtId="181" fontId="48" fillId="0" borderId="134" xfId="0" applyNumberFormat="1" applyFont="1" applyBorder="1" applyAlignment="1">
      <alignment horizontal="center" vertical="center" textRotation="255" wrapText="1"/>
    </xf>
    <xf numFmtId="181" fontId="48" fillId="0" borderId="132" xfId="0" applyNumberFormat="1" applyFont="1" applyBorder="1" applyAlignment="1">
      <alignment vertical="center" textRotation="255" wrapText="1"/>
    </xf>
    <xf numFmtId="181" fontId="45" fillId="0" borderId="21" xfId="0" applyNumberFormat="1" applyFont="1" applyBorder="1" applyAlignment="1">
      <alignment horizontal="left" vertical="top"/>
    </xf>
    <xf numFmtId="181" fontId="45" fillId="0" borderId="21" xfId="0" applyNumberFormat="1" applyFont="1" applyBorder="1" applyAlignment="1">
      <alignment horizontal="left" vertical="top" shrinkToFit="1"/>
    </xf>
    <xf numFmtId="181" fontId="35" fillId="0" borderId="160" xfId="0" applyNumberFormat="1" applyFont="1" applyBorder="1" applyAlignment="1">
      <alignment horizontal="center" vertical="center" shrinkToFit="1"/>
    </xf>
    <xf numFmtId="181" fontId="35" fillId="0" borderId="161" xfId="0" applyNumberFormat="1" applyFont="1" applyBorder="1" applyAlignment="1">
      <alignment horizontal="center" vertical="center" shrinkToFit="1"/>
    </xf>
    <xf numFmtId="181" fontId="45" fillId="0" borderId="20" xfId="0" applyNumberFormat="1" applyFont="1" applyBorder="1" applyAlignment="1">
      <alignment horizontal="center" vertical="center" wrapText="1"/>
    </xf>
    <xf numFmtId="181" fontId="45" fillId="0" borderId="5" xfId="0" applyNumberFormat="1" applyFont="1" applyBorder="1" applyAlignment="1">
      <alignment horizontal="center" vertical="center" wrapText="1"/>
    </xf>
    <xf numFmtId="181" fontId="44" fillId="0" borderId="5" xfId="0" applyNumberFormat="1" applyFont="1" applyBorder="1" applyAlignment="1">
      <alignment horizontal="center"/>
    </xf>
    <xf numFmtId="181" fontId="44" fillId="0" borderId="38" xfId="0" applyNumberFormat="1" applyFont="1" applyBorder="1" applyAlignment="1">
      <alignment horizontal="center"/>
    </xf>
    <xf numFmtId="181" fontId="45" fillId="0" borderId="0" xfId="0" applyNumberFormat="1" applyFont="1" applyAlignment="1">
      <alignment horizontal="left" vertical="top" shrinkToFit="1"/>
    </xf>
    <xf numFmtId="181" fontId="44" fillId="0" borderId="24" xfId="0" applyNumberFormat="1" applyFont="1" applyBorder="1" applyAlignment="1">
      <alignment horizontal="center" wrapText="1"/>
    </xf>
    <xf numFmtId="181" fontId="44" fillId="0" borderId="21" xfId="0" applyNumberFormat="1" applyFont="1" applyBorder="1" applyAlignment="1">
      <alignment horizontal="center" wrapText="1"/>
    </xf>
    <xf numFmtId="181" fontId="44" fillId="0" borderId="25" xfId="0" applyNumberFormat="1" applyFont="1" applyBorder="1" applyAlignment="1">
      <alignment horizontal="center" wrapText="1"/>
    </xf>
    <xf numFmtId="181" fontId="46" fillId="0" borderId="48" xfId="0" applyNumberFormat="1" applyFont="1" applyBorder="1" applyAlignment="1">
      <alignment horizontal="center" vertical="center" shrinkToFit="1"/>
    </xf>
    <xf numFmtId="181" fontId="46" fillId="0" borderId="166" xfId="0" applyNumberFormat="1" applyFont="1" applyBorder="1" applyAlignment="1">
      <alignment horizontal="center" vertical="center" shrinkToFit="1"/>
    </xf>
    <xf numFmtId="181" fontId="35" fillId="0" borderId="156" xfId="0" applyNumberFormat="1" applyFont="1" applyBorder="1" applyAlignment="1">
      <alignment horizontal="center" vertical="center" shrinkToFit="1"/>
    </xf>
    <xf numFmtId="181" fontId="35" fillId="0" borderId="157" xfId="0" applyNumberFormat="1" applyFont="1" applyBorder="1" applyAlignment="1">
      <alignment horizontal="center" vertical="center" shrinkToFit="1"/>
    </xf>
    <xf numFmtId="181" fontId="35" fillId="0" borderId="158" xfId="0" applyNumberFormat="1" applyFont="1" applyBorder="1" applyAlignment="1">
      <alignment horizontal="center" vertical="center" shrinkToFit="1"/>
    </xf>
    <xf numFmtId="181" fontId="35" fillId="0" borderId="17" xfId="0" applyNumberFormat="1" applyFont="1" applyBorder="1" applyAlignment="1">
      <alignment horizontal="center" vertical="center" wrapText="1"/>
    </xf>
    <xf numFmtId="181" fontId="35" fillId="0" borderId="19" xfId="0" applyNumberFormat="1" applyFont="1" applyBorder="1" applyAlignment="1">
      <alignment horizontal="center" vertical="center" wrapText="1"/>
    </xf>
    <xf numFmtId="181" fontId="35" fillId="0" borderId="136" xfId="0" applyNumberFormat="1" applyFont="1" applyBorder="1" applyAlignment="1">
      <alignment horizontal="center" vertical="center" wrapText="1"/>
    </xf>
    <xf numFmtId="181" fontId="40" fillId="0" borderId="160" xfId="0" applyNumberFormat="1" applyFont="1" applyBorder="1" applyAlignment="1">
      <alignment horizontal="center" vertical="center"/>
    </xf>
    <xf numFmtId="181" fontId="40" fillId="0" borderId="162" xfId="0" applyNumberFormat="1" applyFont="1" applyBorder="1" applyAlignment="1">
      <alignment horizontal="center" vertical="center"/>
    </xf>
    <xf numFmtId="181" fontId="44" fillId="0" borderId="6" xfId="0" applyNumberFormat="1" applyFont="1" applyBorder="1" applyAlignment="1">
      <alignment horizontal="center" shrinkToFit="1"/>
    </xf>
    <xf numFmtId="181" fontId="44" fillId="0" borderId="0" xfId="0" applyNumberFormat="1" applyFont="1" applyAlignment="1">
      <alignment horizontal="center" shrinkToFit="1"/>
    </xf>
    <xf numFmtId="181" fontId="44" fillId="0" borderId="7" xfId="0" applyNumberFormat="1" applyFont="1" applyBorder="1" applyAlignment="1">
      <alignment horizontal="center" shrinkToFit="1"/>
    </xf>
    <xf numFmtId="181" fontId="40" fillId="0" borderId="95" xfId="0" applyNumberFormat="1" applyFont="1" applyBorder="1" applyAlignment="1">
      <alignment horizontal="center" vertical="center" shrinkToFit="1"/>
    </xf>
    <xf numFmtId="181" fontId="40" fillId="0" borderId="157" xfId="0" applyNumberFormat="1" applyFont="1" applyBorder="1" applyAlignment="1">
      <alignment horizontal="center" vertical="center" shrinkToFit="1"/>
    </xf>
    <xf numFmtId="181" fontId="40" fillId="0" borderId="159" xfId="0" applyNumberFormat="1" applyFont="1" applyBorder="1" applyAlignment="1">
      <alignment horizontal="center" vertical="center" shrinkToFit="1"/>
    </xf>
    <xf numFmtId="181" fontId="46" fillId="0" borderId="125" xfId="0" applyNumberFormat="1" applyFont="1" applyBorder="1" applyAlignment="1">
      <alignment horizontal="center" vertical="center" wrapText="1"/>
    </xf>
    <xf numFmtId="181" fontId="46" fillId="0" borderId="126" xfId="0" applyNumberFormat="1" applyFont="1" applyBorder="1" applyAlignment="1">
      <alignment horizontal="center" vertical="center" wrapText="1"/>
    </xf>
    <xf numFmtId="181" fontId="46" fillId="0" borderId="132" xfId="0" applyNumberFormat="1" applyFont="1" applyBorder="1" applyAlignment="1">
      <alignment horizontal="center" vertical="center" wrapText="1"/>
    </xf>
    <xf numFmtId="181" fontId="35" fillId="0" borderId="137" xfId="0" applyNumberFormat="1" applyFont="1" applyBorder="1" applyAlignment="1">
      <alignment horizontal="center" vertical="center" shrinkToFit="1"/>
    </xf>
    <xf numFmtId="181" fontId="35" fillId="0" borderId="152" xfId="0" applyNumberFormat="1" applyFont="1" applyBorder="1" applyAlignment="1">
      <alignment horizontal="center" vertical="center" wrapText="1"/>
    </xf>
    <xf numFmtId="181" fontId="35" fillId="0" borderId="153" xfId="0" applyNumberFormat="1" applyFont="1" applyBorder="1" applyAlignment="1">
      <alignment horizontal="center" vertical="center" wrapText="1"/>
    </xf>
    <xf numFmtId="181" fontId="35" fillId="0" borderId="154" xfId="0" applyNumberFormat="1" applyFont="1" applyBorder="1" applyAlignment="1">
      <alignment horizontal="center" vertical="center" wrapText="1"/>
    </xf>
    <xf numFmtId="181" fontId="35" fillId="0" borderId="52" xfId="0" applyNumberFormat="1" applyFont="1" applyBorder="1" applyAlignment="1">
      <alignment horizontal="center" vertical="center" wrapText="1"/>
    </xf>
    <xf numFmtId="181" fontId="41" fillId="0" borderId="129" xfId="0" applyNumberFormat="1" applyFont="1" applyBorder="1" applyAlignment="1">
      <alignment horizontal="center" vertical="center" shrinkToFit="1"/>
    </xf>
    <xf numFmtId="181" fontId="41" fillId="0" borderId="126" xfId="0" applyNumberFormat="1" applyFont="1" applyBorder="1" applyAlignment="1">
      <alignment horizontal="center" vertical="center" shrinkToFit="1"/>
    </xf>
    <xf numFmtId="181" fontId="41" fillId="0" borderId="134" xfId="0" applyNumberFormat="1" applyFont="1" applyBorder="1" applyAlignment="1">
      <alignment horizontal="center" vertical="center" shrinkToFit="1"/>
    </xf>
    <xf numFmtId="181" fontId="41" fillId="0" borderId="132" xfId="0" applyNumberFormat="1" applyFont="1" applyBorder="1" applyAlignment="1">
      <alignment vertical="center" shrinkToFit="1"/>
    </xf>
    <xf numFmtId="181" fontId="44" fillId="0" borderId="129" xfId="0" applyNumberFormat="1" applyFont="1" applyBorder="1" applyAlignment="1">
      <alignment horizontal="center" vertical="center"/>
    </xf>
    <xf numFmtId="181" fontId="41" fillId="0" borderId="126" xfId="0" applyNumberFormat="1" applyFont="1" applyBorder="1" applyAlignment="1">
      <alignment horizontal="center" vertical="center"/>
    </xf>
    <xf numFmtId="181" fontId="52" fillId="0" borderId="175" xfId="0" applyNumberFormat="1" applyFont="1" applyBorder="1" applyAlignment="1">
      <alignment horizontal="left" vertical="center" wrapText="1"/>
    </xf>
    <xf numFmtId="181" fontId="52" fillId="0" borderId="48" xfId="0" applyNumberFormat="1" applyFont="1" applyBorder="1" applyAlignment="1">
      <alignment horizontal="left" vertical="center" wrapText="1"/>
    </xf>
    <xf numFmtId="181" fontId="52" fillId="0" borderId="49" xfId="0" applyNumberFormat="1" applyFont="1" applyBorder="1" applyAlignment="1">
      <alignment horizontal="left" vertical="center" wrapText="1"/>
    </xf>
    <xf numFmtId="181" fontId="35" fillId="0" borderId="42" xfId="0" applyNumberFormat="1" applyFont="1" applyBorder="1" applyAlignment="1">
      <alignment horizontal="center" vertical="center" shrinkToFit="1"/>
    </xf>
    <xf numFmtId="181" fontId="35" fillId="0" borderId="167" xfId="0" applyNumberFormat="1" applyFont="1" applyBorder="1" applyAlignment="1">
      <alignment horizontal="center" vertical="center" shrinkToFit="1"/>
    </xf>
    <xf numFmtId="181" fontId="35" fillId="0" borderId="2" xfId="0" applyNumberFormat="1" applyFont="1" applyBorder="1" applyAlignment="1">
      <alignment horizontal="center" vertical="center" shrinkToFit="1"/>
    </xf>
    <xf numFmtId="181" fontId="35" fillId="0" borderId="3" xfId="0" applyNumberFormat="1" applyFont="1" applyBorder="1" applyAlignment="1">
      <alignment horizontal="center" vertical="center" shrinkToFit="1"/>
    </xf>
    <xf numFmtId="181" fontId="46" fillId="0" borderId="155" xfId="0" applyNumberFormat="1" applyFont="1" applyBorder="1" applyAlignment="1">
      <alignment horizontal="center" vertical="center"/>
    </xf>
    <xf numFmtId="181" fontId="46" fillId="0" borderId="43" xfId="0" applyNumberFormat="1" applyFont="1" applyBorder="1" applyAlignment="1">
      <alignment horizontal="center" vertical="center"/>
    </xf>
    <xf numFmtId="181" fontId="46" fillId="0" borderId="45" xfId="0" applyNumberFormat="1" applyFont="1" applyBorder="1" applyAlignment="1">
      <alignment horizontal="center" vertical="center"/>
    </xf>
    <xf numFmtId="181" fontId="49" fillId="8" borderId="155" xfId="2" applyNumberFormat="1" applyFont="1" applyFill="1" applyBorder="1" applyAlignment="1">
      <alignment horizontal="center" vertical="center" shrinkToFit="1"/>
    </xf>
    <xf numFmtId="181" fontId="33" fillId="8" borderId="155" xfId="0" applyNumberFormat="1" applyFont="1" applyFill="1" applyBorder="1" applyAlignment="1">
      <alignment horizontal="center" vertical="center" shrinkToFit="1"/>
    </xf>
    <xf numFmtId="181" fontId="41" fillId="0" borderId="1" xfId="0" applyNumberFormat="1" applyFont="1" applyBorder="1" applyAlignment="1">
      <alignment horizontal="center" vertical="center"/>
    </xf>
    <xf numFmtId="181" fontId="41" fillId="0" borderId="56" xfId="0" applyNumberFormat="1" applyFont="1" applyBorder="1" applyAlignment="1">
      <alignment horizontal="center" vertical="center" shrinkToFit="1"/>
    </xf>
    <xf numFmtId="181" fontId="41" fillId="0" borderId="127" xfId="0" applyNumberFormat="1" applyFont="1" applyBorder="1" applyAlignment="1">
      <alignment horizontal="center" vertical="center" shrinkToFit="1"/>
    </xf>
    <xf numFmtId="181" fontId="41" fillId="0" borderId="125" xfId="0" applyNumberFormat="1" applyFont="1" applyBorder="1" applyAlignment="1">
      <alignment horizontal="center" vertical="center"/>
    </xf>
    <xf numFmtId="181" fontId="44" fillId="0" borderId="8" xfId="0" applyNumberFormat="1" applyFont="1" applyBorder="1" applyAlignment="1">
      <alignment horizontal="center" vertical="center"/>
    </xf>
    <xf numFmtId="181" fontId="44" fillId="0" borderId="10" xfId="0" applyNumberFormat="1" applyFont="1" applyBorder="1" applyAlignment="1">
      <alignment horizontal="center" vertical="center"/>
    </xf>
    <xf numFmtId="181" fontId="44" fillId="0" borderId="187" xfId="0" applyNumberFormat="1" applyFont="1" applyBorder="1" applyAlignment="1">
      <alignment horizontal="center" vertical="center"/>
    </xf>
    <xf numFmtId="181" fontId="41" fillId="0" borderId="6" xfId="0" applyNumberFormat="1" applyFont="1" applyBorder="1" applyAlignment="1">
      <alignment horizontal="center" vertical="center"/>
    </xf>
    <xf numFmtId="181" fontId="41" fillId="0" borderId="0" xfId="0" applyNumberFormat="1" applyFont="1" applyAlignment="1">
      <alignment horizontal="center" vertical="center"/>
    </xf>
    <xf numFmtId="181" fontId="41" fillId="0" borderId="183" xfId="0" applyNumberFormat="1" applyFont="1" applyBorder="1" applyAlignment="1">
      <alignment horizontal="center" vertical="center"/>
    </xf>
    <xf numFmtId="181" fontId="48" fillId="0" borderId="9" xfId="0" applyNumberFormat="1" applyFont="1" applyBorder="1" applyAlignment="1">
      <alignment horizontal="center" vertical="center" shrinkToFit="1"/>
    </xf>
    <xf numFmtId="181" fontId="48" fillId="0" borderId="184" xfId="0" applyNumberFormat="1" applyFont="1" applyBorder="1" applyAlignment="1">
      <alignment horizontal="center" vertical="center" shrinkToFit="1"/>
    </xf>
    <xf numFmtId="180" fontId="35" fillId="0" borderId="0" xfId="0" applyNumberFormat="1" applyFont="1" applyAlignment="1">
      <alignment horizontal="left" vertical="center"/>
    </xf>
    <xf numFmtId="181" fontId="35" fillId="0" borderId="0" xfId="0" applyNumberFormat="1" applyFont="1" applyAlignment="1">
      <alignment vertical="center" wrapText="1"/>
    </xf>
    <xf numFmtId="181" fontId="48" fillId="0" borderId="30" xfId="0" applyNumberFormat="1" applyFont="1" applyBorder="1" applyAlignment="1">
      <alignment horizontal="center" vertical="center" shrinkToFit="1"/>
    </xf>
    <xf numFmtId="181" fontId="48" fillId="0" borderId="188" xfId="0" applyNumberFormat="1" applyFont="1" applyBorder="1" applyAlignment="1">
      <alignment horizontal="center" vertical="center" shrinkToFit="1"/>
    </xf>
    <xf numFmtId="181" fontId="46" fillId="0" borderId="1" xfId="0" applyNumberFormat="1" applyFont="1" applyBorder="1" applyAlignment="1">
      <alignment horizontal="center" vertical="center" shrinkToFit="1"/>
    </xf>
    <xf numFmtId="181" fontId="46" fillId="0" borderId="0" xfId="0" applyNumberFormat="1" applyFont="1" applyAlignment="1">
      <alignment horizontal="center" vertical="center" shrinkToFit="1"/>
    </xf>
    <xf numFmtId="181" fontId="41" fillId="0" borderId="35" xfId="0" applyNumberFormat="1" applyFont="1" applyBorder="1" applyAlignment="1">
      <alignment horizontal="center" vertical="center" shrinkToFit="1"/>
    </xf>
    <xf numFmtId="181" fontId="41" fillId="0" borderId="34" xfId="0" applyNumberFormat="1" applyFont="1" applyBorder="1" applyAlignment="1">
      <alignment horizontal="center" vertical="center" shrinkToFit="1"/>
    </xf>
    <xf numFmtId="181" fontId="41" fillId="0" borderId="141" xfId="0" applyNumberFormat="1" applyFont="1" applyBorder="1" applyAlignment="1">
      <alignment horizontal="center" vertical="center" shrinkToFit="1"/>
    </xf>
    <xf numFmtId="181" fontId="41" fillId="0" borderId="139" xfId="0" applyNumberFormat="1" applyFont="1" applyBorder="1" applyAlignment="1">
      <alignment horizontal="center" vertical="center" shrinkToFit="1"/>
    </xf>
    <xf numFmtId="181" fontId="44" fillId="0" borderId="146" xfId="0" applyNumberFormat="1" applyFont="1" applyBorder="1" applyAlignment="1">
      <alignment horizontal="center" vertical="center"/>
    </xf>
    <xf numFmtId="181" fontId="44" fillId="0" borderId="139" xfId="0" applyNumberFormat="1" applyFont="1" applyBorder="1" applyAlignment="1">
      <alignment horizontal="center" vertical="center"/>
    </xf>
    <xf numFmtId="181" fontId="41" fillId="0" borderId="143" xfId="0" applyNumberFormat="1" applyFont="1" applyBorder="1" applyAlignment="1">
      <alignment horizontal="center" vertical="center" shrinkToFit="1"/>
    </xf>
    <xf numFmtId="181" fontId="41" fillId="0" borderId="181" xfId="0" applyNumberFormat="1" applyFont="1" applyBorder="1" applyAlignment="1">
      <alignment horizontal="center" vertical="center" shrinkToFit="1"/>
    </xf>
    <xf numFmtId="181" fontId="35" fillId="0" borderId="179" xfId="0" applyNumberFormat="1" applyFont="1" applyBorder="1" applyAlignment="1">
      <alignment horizontal="center" vertical="center" shrinkToFit="1"/>
    </xf>
    <xf numFmtId="181" fontId="35" fillId="0" borderId="180" xfId="0" applyNumberFormat="1" applyFont="1" applyBorder="1" applyAlignment="1">
      <alignment horizontal="center" vertical="center" shrinkToFit="1"/>
    </xf>
    <xf numFmtId="181" fontId="48" fillId="0" borderId="112" xfId="0" applyNumberFormat="1" applyFont="1" applyBorder="1" applyAlignment="1">
      <alignment horizontal="center" vertical="center" textRotation="255" wrapText="1"/>
    </xf>
    <xf numFmtId="181" fontId="48" fillId="0" borderId="186" xfId="0" applyNumberFormat="1" applyFont="1" applyBorder="1" applyAlignment="1">
      <alignment horizontal="center" vertical="center" textRotation="255" wrapText="1"/>
    </xf>
    <xf numFmtId="181" fontId="48" fillId="0" borderId="162" xfId="0" applyNumberFormat="1" applyFont="1" applyBorder="1" applyAlignment="1">
      <alignment horizontal="center" vertical="center" textRotation="255" wrapText="1"/>
    </xf>
    <xf numFmtId="181" fontId="44" fillId="0" borderId="24" xfId="0" applyNumberFormat="1" applyFont="1" applyBorder="1" applyAlignment="1">
      <alignment horizontal="center" vertical="center"/>
    </xf>
    <xf numFmtId="181" fontId="44" fillId="0" borderId="21" xfId="0" applyNumberFormat="1" applyFont="1" applyBorder="1" applyAlignment="1">
      <alignment horizontal="center" vertical="center"/>
    </xf>
    <xf numFmtId="181" fontId="44" fillId="0" borderId="185" xfId="0" applyNumberFormat="1" applyFont="1" applyBorder="1" applyAlignment="1">
      <alignment horizontal="center" vertical="center"/>
    </xf>
    <xf numFmtId="181" fontId="41" fillId="0" borderId="130" xfId="0" applyNumberFormat="1" applyFont="1" applyBorder="1" applyAlignment="1">
      <alignment horizontal="center" vertical="center"/>
    </xf>
    <xf numFmtId="181" fontId="44" fillId="0" borderId="27" xfId="0" applyNumberFormat="1" applyFont="1" applyBorder="1" applyAlignment="1">
      <alignment horizontal="center" wrapText="1"/>
    </xf>
    <xf numFmtId="181" fontId="46" fillId="0" borderId="11" xfId="0" applyNumberFormat="1" applyFont="1" applyBorder="1" applyAlignment="1">
      <alignment horizontal="center" vertical="center" textRotation="255"/>
    </xf>
    <xf numFmtId="181" fontId="46" fillId="0" borderId="12" xfId="0" applyNumberFormat="1" applyFont="1" applyBorder="1" applyAlignment="1">
      <alignment horizontal="center" vertical="center" textRotation="255"/>
    </xf>
    <xf numFmtId="181" fontId="35" fillId="0" borderId="110" xfId="0" applyNumberFormat="1" applyFont="1" applyBorder="1" applyAlignment="1">
      <alignment horizontal="center" vertical="center" textRotation="255"/>
    </xf>
    <xf numFmtId="181" fontId="35" fillId="0" borderId="147" xfId="0" applyNumberFormat="1" applyFont="1" applyBorder="1" applyAlignment="1">
      <alignment horizontal="center" vertical="center" textRotation="255"/>
    </xf>
    <xf numFmtId="181" fontId="35" fillId="0" borderId="160" xfId="0" applyNumberFormat="1" applyFont="1" applyBorder="1" applyAlignment="1">
      <alignment horizontal="center" vertical="center" textRotation="255"/>
    </xf>
    <xf numFmtId="181" fontId="41" fillId="0" borderId="130" xfId="0" applyNumberFormat="1" applyFont="1" applyBorder="1" applyAlignment="1">
      <alignment horizontal="center" vertical="center" shrinkToFit="1"/>
    </xf>
    <xf numFmtId="181" fontId="46" fillId="0" borderId="20" xfId="0" applyNumberFormat="1" applyFont="1" applyBorder="1" applyAlignment="1">
      <alignment horizontal="center" vertical="center" textRotation="255"/>
    </xf>
    <xf numFmtId="181" fontId="46" fillId="0" borderId="18" xfId="0" applyNumberFormat="1" applyFont="1" applyBorder="1" applyAlignment="1">
      <alignment horizontal="center" vertical="center" textRotation="255"/>
    </xf>
    <xf numFmtId="181" fontId="46" fillId="0" borderId="110" xfId="0" applyNumberFormat="1" applyFont="1" applyBorder="1" applyAlignment="1">
      <alignment horizontal="center" vertical="center" textRotation="255"/>
    </xf>
    <xf numFmtId="181" fontId="46" fillId="0" borderId="147" xfId="0" applyNumberFormat="1" applyFont="1" applyBorder="1" applyAlignment="1">
      <alignment horizontal="center" vertical="center" textRotation="255"/>
    </xf>
    <xf numFmtId="181" fontId="46" fillId="0" borderId="148" xfId="0" applyNumberFormat="1" applyFont="1" applyBorder="1" applyAlignment="1">
      <alignment horizontal="center" vertical="center" textRotation="255"/>
    </xf>
    <xf numFmtId="181" fontId="35" fillId="0" borderId="133" xfId="0" applyNumberFormat="1" applyFont="1" applyBorder="1" applyAlignment="1">
      <alignment horizontal="center" vertical="center" shrinkToFit="1"/>
    </xf>
    <xf numFmtId="181" fontId="44" fillId="0" borderId="128" xfId="0" applyNumberFormat="1" applyFont="1" applyBorder="1" applyAlignment="1">
      <alignment horizontal="center"/>
    </xf>
    <xf numFmtId="181" fontId="44" fillId="0" borderId="129" xfId="0" applyNumberFormat="1" applyFont="1" applyBorder="1" applyAlignment="1">
      <alignment horizontal="center"/>
    </xf>
    <xf numFmtId="181" fontId="44" fillId="0" borderId="138" xfId="0" applyNumberFormat="1" applyFont="1" applyBorder="1" applyAlignment="1">
      <alignment horizontal="center"/>
    </xf>
    <xf numFmtId="181" fontId="44" fillId="0" borderId="139" xfId="0" applyNumberFormat="1" applyFont="1" applyBorder="1" applyAlignment="1">
      <alignment horizontal="center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54" fillId="0" borderId="189" xfId="0" applyFont="1" applyBorder="1" applyAlignment="1">
      <alignment horizontal="center" vertical="center"/>
    </xf>
    <xf numFmtId="0" fontId="54" fillId="0" borderId="190" xfId="0" applyFont="1" applyBorder="1" applyAlignment="1">
      <alignment horizontal="center" vertical="center"/>
    </xf>
    <xf numFmtId="0" fontId="38" fillId="0" borderId="191" xfId="0" applyFont="1" applyBorder="1" applyAlignment="1">
      <alignment horizontal="center" vertical="center"/>
    </xf>
    <xf numFmtId="0" fontId="38" fillId="0" borderId="19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 shrinkToFi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8" fillId="0" borderId="48" xfId="0" applyFont="1" applyBorder="1" applyAlignment="1">
      <alignment horizontal="left" shrinkToFit="1"/>
    </xf>
    <xf numFmtId="0" fontId="33" fillId="0" borderId="6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3" fillId="0" borderId="1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left" shrinkToFit="1"/>
    </xf>
    <xf numFmtId="0" fontId="34" fillId="0" borderId="48" xfId="0" applyFont="1" applyBorder="1" applyAlignment="1">
      <alignment horizontal="left"/>
    </xf>
    <xf numFmtId="0" fontId="38" fillId="0" borderId="48" xfId="0" applyFont="1" applyBorder="1" applyAlignment="1">
      <alignment horizontal="center"/>
    </xf>
    <xf numFmtId="0" fontId="35" fillId="0" borderId="0" xfId="0" applyFont="1" applyAlignment="1">
      <alignment horizontal="left" vertical="center" wrapText="1"/>
    </xf>
    <xf numFmtId="180" fontId="33" fillId="0" borderId="0" xfId="0" applyNumberFormat="1" applyFont="1" applyAlignment="1">
      <alignment horizontal="right" vertical="center"/>
    </xf>
    <xf numFmtId="0" fontId="38" fillId="0" borderId="47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54" fillId="0" borderId="47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54" fillId="0" borderId="64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" xfId="0" applyFont="1" applyBorder="1" applyAlignment="1">
      <alignment horizontal="left"/>
    </xf>
    <xf numFmtId="0" fontId="54" fillId="0" borderId="22" xfId="0" applyFont="1" applyBorder="1" applyAlignment="1">
      <alignment horizontal="center" vertical="center" shrinkToFit="1"/>
    </xf>
    <xf numFmtId="181" fontId="38" fillId="0" borderId="182" xfId="0" applyNumberFormat="1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left" vertical="center" wrapText="1"/>
    </xf>
    <xf numFmtId="0" fontId="54" fillId="0" borderId="48" xfId="0" applyFont="1" applyBorder="1" applyAlignment="1">
      <alignment horizontal="left" wrapText="1"/>
    </xf>
    <xf numFmtId="0" fontId="54" fillId="0" borderId="8" xfId="0" applyFont="1" applyBorder="1" applyAlignment="1">
      <alignment horizontal="center" vertical="center" shrinkToFit="1"/>
    </xf>
    <xf numFmtId="0" fontId="54" fillId="0" borderId="10" xfId="0" applyFont="1" applyBorder="1" applyAlignment="1">
      <alignment horizontal="center" vertical="center" shrinkToFit="1"/>
    </xf>
    <xf numFmtId="0" fontId="54" fillId="0" borderId="36" xfId="0" applyFont="1" applyBorder="1" applyAlignment="1">
      <alignment horizontal="center" vertical="center" shrinkToFit="1"/>
    </xf>
    <xf numFmtId="0" fontId="38" fillId="0" borderId="91" xfId="0" applyFont="1" applyBorder="1" applyAlignment="1">
      <alignment horizontal="center" vertical="center" shrinkToFit="1"/>
    </xf>
    <xf numFmtId="0" fontId="54" fillId="0" borderId="47" xfId="0" applyFont="1" applyBorder="1" applyAlignment="1">
      <alignment horizontal="center" vertical="center" shrinkToFit="1"/>
    </xf>
    <xf numFmtId="0" fontId="54" fillId="0" borderId="49" xfId="0" applyFont="1" applyBorder="1" applyAlignment="1">
      <alignment horizontal="center" vertical="center" shrinkToFit="1"/>
    </xf>
    <xf numFmtId="0" fontId="54" fillId="0" borderId="8" xfId="0" applyFont="1" applyBorder="1" applyAlignment="1">
      <alignment horizontal="center" vertical="center"/>
    </xf>
    <xf numFmtId="0" fontId="54" fillId="0" borderId="36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54" fillId="0" borderId="29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 wrapText="1"/>
    </xf>
    <xf numFmtId="0" fontId="54" fillId="0" borderId="29" xfId="0" applyFont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0" fontId="33" fillId="0" borderId="48" xfId="0" applyFont="1" applyBorder="1" applyAlignment="1">
      <alignment wrapText="1"/>
    </xf>
    <xf numFmtId="0" fontId="33" fillId="0" borderId="48" xfId="0" applyFont="1" applyBorder="1" applyAlignment="1"/>
    <xf numFmtId="0" fontId="33" fillId="0" borderId="10" xfId="0" applyFont="1" applyBorder="1" applyAlignment="1">
      <alignment wrapText="1"/>
    </xf>
    <xf numFmtId="0" fontId="33" fillId="0" borderId="10" xfId="0" applyFont="1" applyBorder="1" applyAlignment="1"/>
    <xf numFmtId="0" fontId="38" fillId="0" borderId="182" xfId="0" applyFont="1" applyBorder="1" applyAlignment="1">
      <alignment horizontal="center" vertical="center" shrinkToFit="1"/>
    </xf>
    <xf numFmtId="181" fontId="38" fillId="0" borderId="94" xfId="0" applyNumberFormat="1" applyFont="1" applyBorder="1" applyAlignment="1">
      <alignment horizontal="center" vertical="center" shrinkToFit="1"/>
    </xf>
    <xf numFmtId="0" fontId="54" fillId="0" borderId="10" xfId="0" applyFont="1" applyBorder="1" applyAlignment="1">
      <alignment horizontal="center" vertical="center"/>
    </xf>
    <xf numFmtId="0" fontId="38" fillId="8" borderId="91" xfId="0" applyFont="1" applyFill="1" applyBorder="1" applyAlignment="1">
      <alignment horizontal="left" vertical="center" shrinkToFit="1"/>
    </xf>
    <xf numFmtId="0" fontId="38" fillId="8" borderId="182" xfId="0" applyFont="1" applyFill="1" applyBorder="1" applyAlignment="1">
      <alignment horizontal="left" vertical="center" shrinkToFit="1"/>
    </xf>
    <xf numFmtId="181" fontId="38" fillId="8" borderId="182" xfId="0" applyNumberFormat="1" applyFont="1" applyFill="1" applyBorder="1" applyAlignment="1">
      <alignment horizontal="left" vertical="center" shrinkToFit="1"/>
    </xf>
    <xf numFmtId="181" fontId="38" fillId="8" borderId="94" xfId="0" applyNumberFormat="1" applyFont="1" applyFill="1" applyBorder="1" applyAlignment="1">
      <alignment horizontal="left" vertical="center" shrinkToFit="1"/>
    </xf>
    <xf numFmtId="181" fontId="0" fillId="3" borderId="47" xfId="0" applyNumberFormat="1" applyFill="1" applyBorder="1" applyAlignment="1">
      <alignment horizontal="center" vertical="center" shrinkToFit="1"/>
    </xf>
    <xf numFmtId="181" fontId="0" fillId="3" borderId="48" xfId="0" applyNumberFormat="1" applyFill="1" applyBorder="1" applyAlignment="1">
      <alignment horizontal="center" vertical="center" shrinkToFit="1"/>
    </xf>
    <xf numFmtId="181" fontId="0" fillId="3" borderId="76" xfId="0" applyNumberFormat="1" applyFill="1" applyBorder="1" applyAlignment="1">
      <alignment horizontal="center" vertical="center" shrinkToFit="1"/>
    </xf>
    <xf numFmtId="181" fontId="27" fillId="0" borderId="65" xfId="0" applyNumberFormat="1" applyFont="1" applyBorder="1" applyAlignment="1">
      <alignment horizontal="center" vertical="center" shrinkToFit="1"/>
    </xf>
    <xf numFmtId="181" fontId="28" fillId="0" borderId="67" xfId="0" applyNumberFormat="1" applyFont="1" applyBorder="1" applyAlignment="1">
      <alignment horizontal="center" vertical="center" shrinkToFit="1"/>
    </xf>
    <xf numFmtId="181" fontId="28" fillId="0" borderId="69" xfId="0" applyNumberFormat="1" applyFont="1" applyBorder="1" applyAlignment="1">
      <alignment horizontal="center" vertical="center" shrinkToFit="1"/>
    </xf>
    <xf numFmtId="181" fontId="28" fillId="0" borderId="66" xfId="0" applyNumberFormat="1" applyFont="1" applyBorder="1" applyAlignment="1">
      <alignment horizontal="center" vertical="center" shrinkToFit="1"/>
    </xf>
    <xf numFmtId="181" fontId="28" fillId="0" borderId="22" xfId="0" applyNumberFormat="1" applyFont="1" applyBorder="1" applyAlignment="1">
      <alignment horizontal="center" vertical="center" shrinkToFit="1"/>
    </xf>
    <xf numFmtId="181" fontId="28" fillId="0" borderId="70" xfId="0" applyNumberFormat="1" applyFont="1" applyBorder="1" applyAlignment="1">
      <alignment horizontal="center" vertical="center" shrinkToFit="1"/>
    </xf>
    <xf numFmtId="181" fontId="29" fillId="3" borderId="66" xfId="0" applyNumberFormat="1" applyFont="1" applyFill="1" applyBorder="1" applyAlignment="1">
      <alignment horizontal="center" vertical="center" shrinkToFit="1"/>
    </xf>
    <xf numFmtId="181" fontId="29" fillId="3" borderId="72" xfId="0" applyNumberFormat="1" applyFont="1" applyFill="1" applyBorder="1" applyAlignment="1">
      <alignment horizontal="center" vertical="center" shrinkToFit="1"/>
    </xf>
    <xf numFmtId="181" fontId="29" fillId="3" borderId="73" xfId="0" applyNumberFormat="1" applyFont="1" applyFill="1" applyBorder="1" applyAlignment="1">
      <alignment horizontal="center" vertical="center" shrinkToFit="1"/>
    </xf>
    <xf numFmtId="181" fontId="29" fillId="3" borderId="74" xfId="0" applyNumberFormat="1" applyFont="1" applyFill="1" applyBorder="1" applyAlignment="1">
      <alignment horizontal="center" vertical="center" shrinkToFit="1"/>
    </xf>
    <xf numFmtId="181" fontId="28" fillId="3" borderId="72" xfId="0" applyNumberFormat="1" applyFont="1" applyFill="1" applyBorder="1" applyAlignment="1">
      <alignment horizontal="center" vertical="center" shrinkToFit="1"/>
    </xf>
    <xf numFmtId="181" fontId="28" fillId="3" borderId="73" xfId="0" applyNumberFormat="1" applyFont="1" applyFill="1" applyBorder="1" applyAlignment="1">
      <alignment horizontal="center" vertical="center" shrinkToFit="1"/>
    </xf>
    <xf numFmtId="181" fontId="28" fillId="3" borderId="75" xfId="0" applyNumberFormat="1" applyFont="1" applyFill="1" applyBorder="1" applyAlignment="1">
      <alignment horizontal="center" vertical="center" shrinkToFit="1"/>
    </xf>
    <xf numFmtId="181" fontId="0" fillId="3" borderId="49" xfId="0" applyNumberFormat="1" applyFill="1" applyBorder="1" applyAlignment="1">
      <alignment horizontal="center" vertical="center" shrinkToFit="1"/>
    </xf>
    <xf numFmtId="0" fontId="28" fillId="3" borderId="62" xfId="0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center" shrinkToFit="1"/>
    </xf>
    <xf numFmtId="0" fontId="28" fillId="3" borderId="98" xfId="0" applyFont="1" applyFill="1" applyBorder="1" applyAlignment="1">
      <alignment horizontal="center" vertical="center" shrinkToFit="1"/>
    </xf>
    <xf numFmtId="0" fontId="28" fillId="3" borderId="99" xfId="0" applyFont="1" applyFill="1" applyBorder="1" applyAlignment="1">
      <alignment horizontal="center" vertical="center" shrinkToFit="1"/>
    </xf>
    <xf numFmtId="0" fontId="28" fillId="3" borderId="62" xfId="0" applyFont="1" applyFill="1" applyBorder="1" applyAlignment="1">
      <alignment horizontal="center" shrinkToFit="1"/>
    </xf>
    <xf numFmtId="0" fontId="28" fillId="3" borderId="14" xfId="0" applyFont="1" applyFill="1" applyBorder="1" applyAlignment="1">
      <alignment horizontal="center" shrinkToFit="1"/>
    </xf>
    <xf numFmtId="0" fontId="28" fillId="3" borderId="14" xfId="0" applyFont="1" applyFill="1" applyBorder="1" applyAlignment="1">
      <alignment horizontal="center" vertical="top" shrinkToFit="1"/>
    </xf>
    <xf numFmtId="0" fontId="28" fillId="3" borderId="15" xfId="0" applyFont="1" applyFill="1" applyBorder="1" applyAlignment="1">
      <alignment horizontal="center" vertical="center" shrinkToFit="1"/>
    </xf>
    <xf numFmtId="0" fontId="28" fillId="3" borderId="19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shrinkToFit="1"/>
    </xf>
    <xf numFmtId="0" fontId="28" fillId="3" borderId="100" xfId="0" applyFont="1" applyFill="1" applyBorder="1" applyAlignment="1">
      <alignment horizontal="center" vertical="center" shrinkToFit="1"/>
    </xf>
    <xf numFmtId="0" fontId="28" fillId="3" borderId="101" xfId="0" applyFont="1" applyFill="1" applyBorder="1" applyAlignment="1">
      <alignment horizontal="center" vertical="center" shrinkToFit="1"/>
    </xf>
    <xf numFmtId="0" fontId="28" fillId="3" borderId="19" xfId="0" applyFont="1" applyFill="1" applyBorder="1" applyAlignment="1">
      <alignment horizontal="center" vertical="top" shrinkToFit="1"/>
    </xf>
    <xf numFmtId="0" fontId="28" fillId="3" borderId="63" xfId="0" applyFont="1" applyFill="1" applyBorder="1" applyAlignment="1">
      <alignment horizontal="center" vertical="center" shrinkToFit="1"/>
    </xf>
    <xf numFmtId="0" fontId="28" fillId="3" borderId="102" xfId="0" applyFont="1" applyFill="1" applyBorder="1" applyAlignment="1">
      <alignment horizontal="center" vertical="center" shrinkToFit="1"/>
    </xf>
    <xf numFmtId="0" fontId="28" fillId="3" borderId="63" xfId="0" applyFont="1" applyFill="1" applyBorder="1" applyAlignment="1">
      <alignment horizontal="center" vertical="top" shrinkToFit="1"/>
    </xf>
    <xf numFmtId="0" fontId="14" fillId="3" borderId="60" xfId="0" applyFont="1" applyFill="1" applyBorder="1" applyAlignment="1">
      <alignment horizontal="center" vertical="center" shrinkToFit="1"/>
    </xf>
    <xf numFmtId="0" fontId="14" fillId="3" borderId="85" xfId="0" applyFont="1" applyFill="1" applyBorder="1" applyAlignment="1">
      <alignment horizontal="center" vertical="center" shrinkToFit="1"/>
    </xf>
    <xf numFmtId="0" fontId="14" fillId="3" borderId="91" xfId="0" applyFont="1" applyFill="1" applyBorder="1" applyAlignment="1">
      <alignment horizontal="center" vertical="center" shrinkToFit="1"/>
    </xf>
    <xf numFmtId="0" fontId="14" fillId="3" borderId="94" xfId="0" applyFont="1" applyFill="1" applyBorder="1" applyAlignment="1">
      <alignment horizontal="center" vertical="center" shrinkToFit="1"/>
    </xf>
    <xf numFmtId="0" fontId="14" fillId="3" borderId="88" xfId="0" applyFont="1" applyFill="1" applyBorder="1" applyAlignment="1">
      <alignment horizontal="center" vertical="center" shrinkToFit="1"/>
    </xf>
    <xf numFmtId="0" fontId="14" fillId="3" borderId="61" xfId="0" applyFont="1" applyFill="1" applyBorder="1" applyAlignment="1">
      <alignment horizontal="center" vertical="center" shrinkToFit="1"/>
    </xf>
    <xf numFmtId="0" fontId="14" fillId="3" borderId="103" xfId="0" applyFont="1" applyFill="1" applyBorder="1" applyAlignment="1">
      <alignment horizontal="center" vertical="center" shrinkToFit="1"/>
    </xf>
    <xf numFmtId="0" fontId="14" fillId="3" borderId="104" xfId="0" applyFont="1" applyFill="1" applyBorder="1" applyAlignment="1">
      <alignment horizontal="center" vertical="center" shrinkToFit="1"/>
    </xf>
    <xf numFmtId="0" fontId="14" fillId="3" borderId="105" xfId="0" applyFont="1" applyFill="1" applyBorder="1" applyAlignment="1">
      <alignment horizontal="center" vertical="center" shrinkToFit="1"/>
    </xf>
    <xf numFmtId="0" fontId="14" fillId="3" borderId="106" xfId="0" applyFont="1" applyFill="1" applyBorder="1" applyAlignment="1">
      <alignment horizontal="center" vertical="center" shrinkToFit="1"/>
    </xf>
    <xf numFmtId="0" fontId="14" fillId="3" borderId="107" xfId="0" applyFont="1" applyFill="1" applyBorder="1" applyAlignment="1">
      <alignment horizontal="center" vertical="center" shrinkToFit="1"/>
    </xf>
    <xf numFmtId="0" fontId="14" fillId="3" borderId="108" xfId="0" applyFont="1" applyFill="1" applyBorder="1" applyAlignment="1">
      <alignment horizontal="center" vertical="center" shrinkToFit="1"/>
    </xf>
    <xf numFmtId="0" fontId="27" fillId="0" borderId="96" xfId="0" applyFont="1" applyBorder="1" applyAlignment="1">
      <alignment horizontal="center" vertical="center" shrinkToFit="1"/>
    </xf>
    <xf numFmtId="0" fontId="27" fillId="0" borderId="79" xfId="0" applyFont="1" applyBorder="1" applyAlignment="1">
      <alignment horizontal="center" vertical="center" shrinkToFit="1"/>
    </xf>
    <xf numFmtId="0" fontId="27" fillId="0" borderId="78" xfId="0" applyFont="1" applyBorder="1" applyAlignment="1">
      <alignment horizontal="center" vertical="center" shrinkToFit="1"/>
    </xf>
    <xf numFmtId="178" fontId="28" fillId="0" borderId="15" xfId="0" applyNumberFormat="1" applyFont="1" applyBorder="1" applyAlignment="1">
      <alignment horizontal="center" vertical="center" shrinkToFit="1"/>
    </xf>
    <xf numFmtId="178" fontId="28" fillId="0" borderId="14" xfId="0" applyNumberFormat="1" applyFont="1" applyBorder="1" applyAlignment="1">
      <alignment horizontal="center" vertical="center" shrinkToFit="1"/>
    </xf>
    <xf numFmtId="178" fontId="28" fillId="0" borderId="63" xfId="0" applyNumberFormat="1" applyFont="1" applyBorder="1" applyAlignment="1">
      <alignment horizontal="center" vertical="center" shrinkToFit="1"/>
    </xf>
    <xf numFmtId="0" fontId="28" fillId="3" borderId="19" xfId="0" applyFont="1" applyFill="1" applyBorder="1" applyAlignment="1">
      <alignment horizontal="center" shrinkToFit="1"/>
    </xf>
    <xf numFmtId="0" fontId="29" fillId="3" borderId="22" xfId="0" applyFont="1" applyFill="1" applyBorder="1" applyAlignment="1">
      <alignment horizontal="center" vertical="center" shrinkToFit="1"/>
    </xf>
    <xf numFmtId="0" fontId="29" fillId="3" borderId="70" xfId="0" applyFont="1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top" shrinkToFit="1"/>
    </xf>
    <xf numFmtId="0" fontId="0" fillId="3" borderId="63" xfId="0" applyFill="1" applyBorder="1" applyAlignment="1">
      <alignment horizontal="center" vertical="top" shrinkToFit="1"/>
    </xf>
    <xf numFmtId="0" fontId="29" fillId="3" borderId="15" xfId="0" applyFont="1" applyFill="1" applyBorder="1" applyAlignment="1">
      <alignment horizontal="center" vertical="center" shrinkToFit="1"/>
    </xf>
    <xf numFmtId="0" fontId="29" fillId="3" borderId="19" xfId="0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top" shrinkToFit="1"/>
    </xf>
    <xf numFmtId="0" fontId="27" fillId="0" borderId="97" xfId="0" applyFont="1" applyBorder="1" applyAlignment="1">
      <alignment horizontal="center" vertical="center" shrinkToFit="1"/>
    </xf>
    <xf numFmtId="178" fontId="28" fillId="0" borderId="19" xfId="0" applyNumberFormat="1" applyFont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top" shrinkToFit="1"/>
    </xf>
    <xf numFmtId="0" fontId="27" fillId="0" borderId="77" xfId="0" applyFont="1" applyBorder="1" applyAlignment="1">
      <alignment horizontal="center" vertical="center" shrinkToFit="1"/>
    </xf>
    <xf numFmtId="178" fontId="28" fillId="0" borderId="62" xfId="0" applyNumberFormat="1" applyFont="1" applyBorder="1" applyAlignment="1">
      <alignment horizontal="center" vertical="center" shrinkToFit="1"/>
    </xf>
    <xf numFmtId="0" fontId="29" fillId="3" borderId="66" xfId="0" applyFont="1" applyFill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178" fontId="14" fillId="0" borderId="88" xfId="0" applyNumberFormat="1" applyFont="1" applyBorder="1" applyAlignment="1">
      <alignment horizontal="center" vertical="center" shrinkToFit="1"/>
    </xf>
    <xf numFmtId="178" fontId="14" fillId="0" borderId="85" xfId="0" applyNumberFormat="1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82" xfId="0" applyFont="1" applyBorder="1" applyAlignment="1">
      <alignment horizontal="center" vertical="center" shrinkToFit="1"/>
    </xf>
    <xf numFmtId="178" fontId="14" fillId="0" borderId="91" xfId="0" applyNumberFormat="1" applyFont="1" applyBorder="1" applyAlignment="1">
      <alignment horizontal="center" vertical="center" shrinkToFit="1"/>
    </xf>
    <xf numFmtId="178" fontId="14" fillId="0" borderId="61" xfId="0" applyNumberFormat="1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93" xfId="0" applyFont="1" applyBorder="1" applyAlignment="1">
      <alignment horizontal="center" vertical="center" shrinkToFit="1"/>
    </xf>
    <xf numFmtId="178" fontId="14" fillId="0" borderId="94" xfId="0" applyNumberFormat="1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178" fontId="14" fillId="0" borderId="60" xfId="0" applyNumberFormat="1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textRotation="255" shrinkToFit="1"/>
    </xf>
    <xf numFmtId="0" fontId="14" fillId="0" borderId="61" xfId="0" applyFont="1" applyBorder="1" applyAlignment="1">
      <alignment horizontal="center" vertical="center" textRotation="255" shrinkToFit="1"/>
    </xf>
    <xf numFmtId="0" fontId="14" fillId="0" borderId="103" xfId="0" applyFont="1" applyBorder="1" applyAlignment="1">
      <alignment horizontal="center" vertical="center" textRotation="255" shrinkToFit="1"/>
    </xf>
    <xf numFmtId="0" fontId="14" fillId="0" borderId="108" xfId="0" applyFont="1" applyBorder="1" applyAlignment="1">
      <alignment horizontal="center" vertical="center" textRotation="255" shrinkToFit="1"/>
    </xf>
    <xf numFmtId="0" fontId="14" fillId="0" borderId="80" xfId="0" applyFont="1" applyBorder="1" applyAlignment="1">
      <alignment horizontal="center" vertical="center" textRotation="255" shrinkToFit="1"/>
    </xf>
    <xf numFmtId="0" fontId="14" fillId="0" borderId="82" xfId="0" applyFont="1" applyBorder="1" applyAlignment="1">
      <alignment horizontal="center" vertical="center" textRotation="255" shrinkToFi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shrinkToFit="1"/>
    </xf>
    <xf numFmtId="0" fontId="23" fillId="0" borderId="0" xfId="0" applyFont="1" applyAlignment="1">
      <alignment horizontal="distributed" vertical="center" indent="1"/>
    </xf>
    <xf numFmtId="0" fontId="26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3" fillId="0" borderId="5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top"/>
    </xf>
    <xf numFmtId="0" fontId="12" fillId="0" borderId="63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/>
    </xf>
    <xf numFmtId="0" fontId="12" fillId="0" borderId="14" xfId="0" applyFont="1" applyBorder="1" applyAlignment="1">
      <alignment horizontal="center"/>
    </xf>
  </cellXfs>
  <cellStyles count="7">
    <cellStyle name="ハイパーリンク" xfId="2" builtinId="8"/>
    <cellStyle name="ハイパーリンク 2" xfId="6" xr:uid="{00000000-0005-0000-0000-000001000000}"/>
    <cellStyle name="標準" xfId="0" builtinId="0"/>
    <cellStyle name="標準 2" xfId="1" xr:uid="{00000000-0005-0000-0000-000003000000}"/>
    <cellStyle name="標準 3" xfId="5" xr:uid="{00000000-0005-0000-0000-000004000000}"/>
    <cellStyle name="標準 4" xfId="4" xr:uid="{00000000-0005-0000-0000-000005000000}"/>
    <cellStyle name="標準_全体名簿" xfId="3" xr:uid="{00000000-0005-0000-0000-000006000000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99FF66"/>
      <color rgb="FF01FF74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1233997</xdr:colOff>
      <xdr:row>4</xdr:row>
      <xdr:rowOff>137602</xdr:rowOff>
    </xdr:from>
    <xdr:to>
      <xdr:col>5</xdr:col>
      <xdr:colOff>1563368</xdr:colOff>
      <xdr:row>5</xdr:row>
      <xdr:rowOff>7620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BC3CA11-3201-4649-AA2D-54EDD384A6A7}"/>
            </a:ext>
          </a:extLst>
        </xdr:cNvPr>
        <xdr:cNvSpPr/>
      </xdr:nvSpPr>
      <xdr:spPr>
        <a:xfrm flipH="1">
          <a:off x="5284027" y="1497772"/>
          <a:ext cx="329371" cy="25101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828</xdr:colOff>
      <xdr:row>4</xdr:row>
      <xdr:rowOff>278572</xdr:rowOff>
    </xdr:from>
    <xdr:to>
      <xdr:col>8</xdr:col>
      <xdr:colOff>828</xdr:colOff>
      <xdr:row>5</xdr:row>
      <xdr:rowOff>74268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9B8DA9-ABFF-4A23-8838-4772839414FB}"/>
            </a:ext>
          </a:extLst>
        </xdr:cNvPr>
        <xdr:cNvSpPr/>
      </xdr:nvSpPr>
      <xdr:spPr>
        <a:xfrm flipH="1">
          <a:off x="4382328" y="2767772"/>
          <a:ext cx="0" cy="290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7</xdr:col>
      <xdr:colOff>1474028</xdr:colOff>
      <xdr:row>4</xdr:row>
      <xdr:rowOff>278572</xdr:rowOff>
    </xdr:from>
    <xdr:to>
      <xdr:col>7</xdr:col>
      <xdr:colOff>1803399</xdr:colOff>
      <xdr:row>5</xdr:row>
      <xdr:rowOff>74268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5400325-E57C-47C5-B148-0A1CDE35C9FF}"/>
            </a:ext>
          </a:extLst>
        </xdr:cNvPr>
        <xdr:cNvSpPr/>
      </xdr:nvSpPr>
      <xdr:spPr>
        <a:xfrm flipH="1">
          <a:off x="5995228" y="2767772"/>
          <a:ext cx="329371" cy="290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11</xdr:col>
      <xdr:colOff>147319</xdr:colOff>
      <xdr:row>4</xdr:row>
      <xdr:rowOff>148590</xdr:rowOff>
    </xdr:from>
    <xdr:to>
      <xdr:col>11</xdr:col>
      <xdr:colOff>628650</xdr:colOff>
      <xdr:row>5</xdr:row>
      <xdr:rowOff>15240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80C419A-1184-4E90-B461-948AF0C18C92}"/>
            </a:ext>
          </a:extLst>
        </xdr:cNvPr>
        <xdr:cNvSpPr/>
      </xdr:nvSpPr>
      <xdr:spPr>
        <a:xfrm flipH="1">
          <a:off x="5187949" y="1508760"/>
          <a:ext cx="48133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itacity@chubad.com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AD236"/>
  <sheetViews>
    <sheetView tabSelected="1" topLeftCell="A64" zoomScale="60" zoomScaleNormal="60" workbookViewId="0">
      <selection activeCell="C56" sqref="C56"/>
    </sheetView>
  </sheetViews>
  <sheetFormatPr defaultColWidth="9" defaultRowHeight="14.4"/>
  <cols>
    <col min="1" max="1" width="20.88671875" style="65" customWidth="1"/>
    <col min="2" max="2" width="20.5546875" style="65" customWidth="1"/>
    <col min="3" max="4" width="43.44140625" style="65" customWidth="1"/>
    <col min="5" max="5" width="128.44140625" style="65" bestFit="1" customWidth="1"/>
    <col min="6" max="6" width="19.33203125" style="65" bestFit="1" customWidth="1"/>
    <col min="7" max="7" width="0.109375" style="65" hidden="1" customWidth="1"/>
    <col min="8" max="8" width="10.33203125" style="65" bestFit="1" customWidth="1"/>
    <col min="9" max="9" width="0.109375" style="65" hidden="1" customWidth="1"/>
    <col min="10" max="10" width="10.33203125" style="65" bestFit="1" customWidth="1"/>
    <col min="11" max="11" width="0.109375" style="65" hidden="1" customWidth="1"/>
    <col min="12" max="12" width="22" style="65" bestFit="1" customWidth="1"/>
    <col min="13" max="13" width="0.109375" style="65" hidden="1" customWidth="1"/>
    <col min="14" max="14" width="28.77734375" style="65" bestFit="1" customWidth="1"/>
    <col min="15" max="15" width="35.88671875" style="65" bestFit="1" customWidth="1"/>
    <col min="16" max="16" width="4.21875" style="65" bestFit="1" customWidth="1"/>
    <col min="17" max="17" width="3.21875" style="65" bestFit="1" customWidth="1"/>
    <col min="18" max="18" width="28.77734375" style="65" bestFit="1" customWidth="1"/>
    <col min="19" max="19" width="35.88671875" style="65" bestFit="1" customWidth="1"/>
    <col min="20" max="20" width="4.21875" style="65" bestFit="1" customWidth="1"/>
    <col min="21" max="21" width="0.109375" style="65" hidden="1" customWidth="1"/>
    <col min="22" max="22" width="10.5546875" style="65" hidden="1" customWidth="1"/>
    <col min="23" max="25" width="6.5546875" style="65" hidden="1" customWidth="1"/>
    <col min="26" max="30" width="9" style="65" hidden="1" customWidth="1"/>
    <col min="31" max="71" width="0" style="65" hidden="1" customWidth="1"/>
    <col min="72" max="72" width="83.88671875" style="65" customWidth="1"/>
    <col min="73" max="16384" width="9" style="65"/>
  </cols>
  <sheetData>
    <row r="1" spans="1:20" ht="63" customHeight="1" thickTop="1" thickBot="1">
      <c r="A1" s="63" t="s">
        <v>318</v>
      </c>
      <c r="B1" s="72" t="s">
        <v>350</v>
      </c>
      <c r="F1" s="66" t="s">
        <v>86</v>
      </c>
      <c r="H1" s="66" t="s">
        <v>152</v>
      </c>
      <c r="J1" s="66" t="s">
        <v>86</v>
      </c>
      <c r="L1" s="66" t="s">
        <v>244</v>
      </c>
      <c r="N1" s="66" t="s">
        <v>290</v>
      </c>
      <c r="O1" s="66"/>
      <c r="P1" s="66"/>
      <c r="R1" s="66" t="s">
        <v>290</v>
      </c>
      <c r="S1" s="66"/>
      <c r="T1" s="66"/>
    </row>
    <row r="2" spans="1:20" ht="19.2" thickTop="1" thickBot="1">
      <c r="A2" s="73" t="s">
        <v>236</v>
      </c>
      <c r="B2" s="73"/>
      <c r="C2" s="68" t="s">
        <v>319</v>
      </c>
      <c r="D2" s="63" t="s">
        <v>318</v>
      </c>
      <c r="E2" s="74" t="s">
        <v>314</v>
      </c>
      <c r="F2" s="65" t="s">
        <v>71</v>
      </c>
      <c r="H2" s="65" t="s">
        <v>71</v>
      </c>
      <c r="J2" s="65" t="s">
        <v>71</v>
      </c>
      <c r="L2" s="65" t="s">
        <v>96</v>
      </c>
      <c r="O2" s="65" t="s">
        <v>251</v>
      </c>
      <c r="R2" s="65" t="s">
        <v>194</v>
      </c>
      <c r="S2" s="65" t="s">
        <v>190</v>
      </c>
      <c r="T2" s="65" t="s">
        <v>194</v>
      </c>
    </row>
    <row r="3" spans="1:20" ht="19.2" thickTop="1" thickBot="1">
      <c r="A3" s="260" t="s">
        <v>164</v>
      </c>
      <c r="B3" s="260"/>
      <c r="C3" s="75" t="s">
        <v>79</v>
      </c>
      <c r="D3" s="76"/>
      <c r="E3" s="73" t="s">
        <v>339</v>
      </c>
      <c r="F3" s="65" t="s">
        <v>72</v>
      </c>
      <c r="H3" s="65" t="s">
        <v>24</v>
      </c>
      <c r="J3" s="65" t="s">
        <v>114</v>
      </c>
      <c r="N3" s="65" t="s">
        <v>194</v>
      </c>
      <c r="O3" s="65" t="s">
        <v>190</v>
      </c>
      <c r="P3" s="65" t="s">
        <v>194</v>
      </c>
      <c r="R3" s="65" t="s">
        <v>195</v>
      </c>
      <c r="S3" s="65" t="s">
        <v>189</v>
      </c>
      <c r="T3" s="65" t="s">
        <v>195</v>
      </c>
    </row>
    <row r="4" spans="1:20" ht="18.600000000000001" thickBot="1">
      <c r="A4" s="260" t="s">
        <v>182</v>
      </c>
      <c r="B4" s="260"/>
      <c r="C4" s="77" t="s">
        <v>180</v>
      </c>
      <c r="D4" s="78"/>
      <c r="E4" s="73" t="s">
        <v>339</v>
      </c>
      <c r="F4" s="65" t="s">
        <v>73</v>
      </c>
      <c r="H4" s="65" t="s">
        <v>25</v>
      </c>
      <c r="J4" s="65" t="s">
        <v>114</v>
      </c>
      <c r="L4" s="66" t="s">
        <v>245</v>
      </c>
      <c r="N4" s="65" t="s">
        <v>195</v>
      </c>
      <c r="O4" s="65" t="s">
        <v>189</v>
      </c>
      <c r="P4" s="65" t="s">
        <v>195</v>
      </c>
      <c r="R4" s="65" t="s">
        <v>196</v>
      </c>
      <c r="S4" s="65" t="s">
        <v>118</v>
      </c>
      <c r="T4" s="65" t="s">
        <v>196</v>
      </c>
    </row>
    <row r="5" spans="1:20" ht="18.600000000000001" thickBot="1">
      <c r="A5" s="260" t="s">
        <v>109</v>
      </c>
      <c r="B5" s="260"/>
      <c r="C5" s="77" t="s">
        <v>110</v>
      </c>
      <c r="D5" s="78"/>
      <c r="E5" s="73" t="s">
        <v>339</v>
      </c>
      <c r="F5" s="65" t="s">
        <v>74</v>
      </c>
      <c r="H5" s="65" t="s">
        <v>26</v>
      </c>
      <c r="J5" s="65" t="s">
        <v>114</v>
      </c>
      <c r="L5" s="65" t="s">
        <v>96</v>
      </c>
      <c r="N5" s="65" t="s">
        <v>196</v>
      </c>
      <c r="O5" s="65" t="s">
        <v>118</v>
      </c>
      <c r="P5" s="65" t="s">
        <v>196</v>
      </c>
      <c r="R5" s="65" t="s">
        <v>197</v>
      </c>
      <c r="S5" s="245" t="s">
        <v>401</v>
      </c>
      <c r="T5" s="65" t="s">
        <v>197</v>
      </c>
    </row>
    <row r="6" spans="1:20" ht="18.600000000000001" thickBot="1">
      <c r="A6" s="260" t="s">
        <v>89</v>
      </c>
      <c r="B6" s="260"/>
      <c r="C6" s="77" t="s">
        <v>66</v>
      </c>
      <c r="D6" s="78"/>
      <c r="E6" s="73" t="s">
        <v>339</v>
      </c>
      <c r="F6" s="65" t="s">
        <v>75</v>
      </c>
      <c r="H6" s="65" t="s">
        <v>27</v>
      </c>
      <c r="J6" s="65" t="s">
        <v>114</v>
      </c>
      <c r="N6" s="65" t="s">
        <v>197</v>
      </c>
      <c r="O6" s="245" t="s">
        <v>401</v>
      </c>
      <c r="P6" s="65" t="s">
        <v>197</v>
      </c>
      <c r="R6" s="65" t="s">
        <v>291</v>
      </c>
      <c r="S6" s="245" t="s">
        <v>402</v>
      </c>
      <c r="T6" s="65" t="s">
        <v>197</v>
      </c>
    </row>
    <row r="7" spans="1:20" ht="18.600000000000001" thickBot="1">
      <c r="A7" s="260" t="s">
        <v>411</v>
      </c>
      <c r="B7" s="260"/>
      <c r="C7" s="79" t="s">
        <v>354</v>
      </c>
      <c r="D7" s="80"/>
      <c r="E7" s="73" t="s">
        <v>338</v>
      </c>
      <c r="F7" s="65" t="s">
        <v>76</v>
      </c>
      <c r="H7" s="65" t="s">
        <v>28</v>
      </c>
      <c r="J7" s="65" t="s">
        <v>114</v>
      </c>
      <c r="N7" s="65" t="s">
        <v>291</v>
      </c>
      <c r="O7" s="245" t="s">
        <v>402</v>
      </c>
      <c r="P7" s="65" t="s">
        <v>197</v>
      </c>
      <c r="R7" s="65" t="s">
        <v>194</v>
      </c>
      <c r="S7" s="65" t="s">
        <v>186</v>
      </c>
      <c r="T7" s="65" t="s">
        <v>194</v>
      </c>
    </row>
    <row r="8" spans="1:20" ht="18.600000000000001" thickBot="1">
      <c r="A8" s="260" t="s">
        <v>91</v>
      </c>
      <c r="B8" s="260"/>
      <c r="C8" s="79" t="s">
        <v>355</v>
      </c>
      <c r="D8" s="80"/>
      <c r="E8" s="73" t="s">
        <v>337</v>
      </c>
      <c r="F8" s="65" t="s">
        <v>77</v>
      </c>
      <c r="H8" s="65" t="s">
        <v>29</v>
      </c>
      <c r="J8" s="65" t="s">
        <v>114</v>
      </c>
      <c r="L8" s="65" t="s">
        <v>162</v>
      </c>
      <c r="O8" s="65" t="s">
        <v>252</v>
      </c>
      <c r="R8" s="65" t="s">
        <v>195</v>
      </c>
      <c r="S8" s="65" t="s">
        <v>187</v>
      </c>
      <c r="T8" s="65" t="s">
        <v>195</v>
      </c>
    </row>
    <row r="9" spans="1:20" ht="18.600000000000001" thickBot="1">
      <c r="A9" s="260" t="s">
        <v>218</v>
      </c>
      <c r="B9" s="260"/>
      <c r="C9" s="79" t="s">
        <v>356</v>
      </c>
      <c r="D9" s="80"/>
      <c r="E9" s="73" t="s">
        <v>336</v>
      </c>
      <c r="F9" s="65" t="s">
        <v>78</v>
      </c>
      <c r="H9" s="65" t="s">
        <v>30</v>
      </c>
      <c r="J9" s="65" t="s">
        <v>115</v>
      </c>
      <c r="L9" s="65" t="s">
        <v>163</v>
      </c>
      <c r="N9" s="65" t="s">
        <v>194</v>
      </c>
      <c r="O9" s="65" t="s">
        <v>186</v>
      </c>
      <c r="P9" s="65" t="s">
        <v>194</v>
      </c>
      <c r="R9" s="65" t="s">
        <v>196</v>
      </c>
      <c r="S9" s="65" t="s">
        <v>188</v>
      </c>
      <c r="T9" s="65" t="s">
        <v>196</v>
      </c>
    </row>
    <row r="10" spans="1:20" ht="18">
      <c r="A10" s="249" t="s">
        <v>191</v>
      </c>
      <c r="B10" s="81" t="s">
        <v>232</v>
      </c>
      <c r="C10" s="82" t="s">
        <v>357</v>
      </c>
      <c r="D10" s="83"/>
      <c r="E10" s="84" t="s">
        <v>92</v>
      </c>
      <c r="F10" s="65" t="s">
        <v>79</v>
      </c>
      <c r="H10" s="65" t="s">
        <v>239</v>
      </c>
      <c r="J10" s="65" t="s">
        <v>115</v>
      </c>
      <c r="L10" s="245" t="s">
        <v>401</v>
      </c>
      <c r="N10" s="65" t="s">
        <v>195</v>
      </c>
      <c r="O10" s="65" t="s">
        <v>187</v>
      </c>
      <c r="P10" s="65" t="s">
        <v>195</v>
      </c>
    </row>
    <row r="11" spans="1:20" ht="18">
      <c r="A11" s="255"/>
      <c r="B11" s="85" t="s">
        <v>233</v>
      </c>
      <c r="C11" s="86" t="str">
        <f>C6</f>
        <v>大分県</v>
      </c>
      <c r="D11" s="86"/>
      <c r="E11" s="87" t="s">
        <v>255</v>
      </c>
      <c r="F11" s="65" t="s">
        <v>223</v>
      </c>
      <c r="H11" s="65" t="s">
        <v>32</v>
      </c>
      <c r="J11" s="65" t="s">
        <v>115</v>
      </c>
      <c r="N11" s="65" t="s">
        <v>196</v>
      </c>
      <c r="O11" s="65" t="s">
        <v>188</v>
      </c>
      <c r="P11" s="65" t="s">
        <v>196</v>
      </c>
    </row>
    <row r="12" spans="1:20" ht="18">
      <c r="A12" s="255"/>
      <c r="B12" s="85"/>
      <c r="C12" s="88" t="s">
        <v>358</v>
      </c>
      <c r="D12" s="89" t="s">
        <v>416</v>
      </c>
      <c r="E12" s="73" t="s">
        <v>332</v>
      </c>
      <c r="F12" s="66" t="s">
        <v>182</v>
      </c>
      <c r="H12" s="65" t="s">
        <v>116</v>
      </c>
      <c r="J12" s="65" t="s">
        <v>115</v>
      </c>
    </row>
    <row r="13" spans="1:20" ht="18">
      <c r="A13" s="255"/>
      <c r="B13" s="85" t="s">
        <v>234</v>
      </c>
      <c r="C13" s="90" t="s">
        <v>360</v>
      </c>
      <c r="D13" s="91"/>
      <c r="E13" s="84" t="s">
        <v>333</v>
      </c>
      <c r="F13" s="65" t="s">
        <v>180</v>
      </c>
      <c r="H13" s="65" t="s">
        <v>34</v>
      </c>
      <c r="J13" s="65" t="s">
        <v>115</v>
      </c>
      <c r="N13" s="66" t="s">
        <v>185</v>
      </c>
      <c r="O13" s="66"/>
      <c r="P13" s="66"/>
      <c r="R13" s="66" t="s">
        <v>185</v>
      </c>
      <c r="S13" s="66"/>
      <c r="T13" s="66"/>
    </row>
    <row r="14" spans="1:20" ht="18.600000000000001" thickBot="1">
      <c r="A14" s="256"/>
      <c r="B14" s="92" t="s">
        <v>235</v>
      </c>
      <c r="C14" s="93" t="s">
        <v>361</v>
      </c>
      <c r="D14" s="94"/>
      <c r="E14" s="84" t="s">
        <v>334</v>
      </c>
      <c r="F14" s="245" t="s">
        <v>403</v>
      </c>
      <c r="H14" s="65" t="s">
        <v>35</v>
      </c>
      <c r="J14" s="65" t="s">
        <v>115</v>
      </c>
      <c r="O14" s="65" t="s">
        <v>251</v>
      </c>
      <c r="R14" s="65" t="s">
        <v>194</v>
      </c>
      <c r="S14" s="65" t="s">
        <v>190</v>
      </c>
      <c r="T14" s="65" t="s">
        <v>194</v>
      </c>
    </row>
    <row r="15" spans="1:20" ht="18.600000000000001" thickBot="1">
      <c r="A15" s="260" t="s">
        <v>192</v>
      </c>
      <c r="B15" s="260"/>
      <c r="C15" s="95" t="s">
        <v>362</v>
      </c>
      <c r="D15" s="96"/>
      <c r="E15" s="73" t="s">
        <v>329</v>
      </c>
      <c r="F15" s="65" t="s">
        <v>181</v>
      </c>
      <c r="H15" s="65" t="s">
        <v>36</v>
      </c>
      <c r="J15" s="65" t="s">
        <v>73</v>
      </c>
      <c r="N15" s="65" t="s">
        <v>194</v>
      </c>
      <c r="O15" s="65" t="s">
        <v>190</v>
      </c>
      <c r="P15" s="65" t="s">
        <v>194</v>
      </c>
      <c r="R15" s="65" t="s">
        <v>195</v>
      </c>
      <c r="S15" s="65" t="s">
        <v>189</v>
      </c>
      <c r="T15" s="65" t="s">
        <v>195</v>
      </c>
    </row>
    <row r="16" spans="1:20" ht="18.600000000000001" thickBot="1">
      <c r="A16" s="264" t="s">
        <v>112</v>
      </c>
      <c r="B16" s="265"/>
      <c r="C16" s="97">
        <v>45877</v>
      </c>
      <c r="D16" s="98"/>
      <c r="E16" s="84" t="s">
        <v>335</v>
      </c>
      <c r="H16" s="65" t="s">
        <v>41</v>
      </c>
      <c r="J16" s="65" t="s">
        <v>73</v>
      </c>
      <c r="N16" s="65" t="s">
        <v>195</v>
      </c>
      <c r="O16" s="65" t="s">
        <v>189</v>
      </c>
      <c r="P16" s="65" t="s">
        <v>195</v>
      </c>
      <c r="R16" s="65" t="s">
        <v>196</v>
      </c>
      <c r="S16" s="65" t="s">
        <v>118</v>
      </c>
      <c r="T16" s="65" t="s">
        <v>196</v>
      </c>
    </row>
    <row r="17" spans="1:20" ht="18">
      <c r="A17" s="246" t="s">
        <v>130</v>
      </c>
      <c r="B17" s="246"/>
      <c r="C17" s="261" t="s">
        <v>175</v>
      </c>
      <c r="D17" s="257"/>
      <c r="E17" s="73" t="s">
        <v>330</v>
      </c>
      <c r="F17" s="66" t="s">
        <v>109</v>
      </c>
      <c r="H17" s="65" t="s">
        <v>42</v>
      </c>
      <c r="J17" s="65" t="s">
        <v>74</v>
      </c>
      <c r="N17" s="65" t="s">
        <v>196</v>
      </c>
      <c r="O17" s="65" t="s">
        <v>118</v>
      </c>
      <c r="P17" s="65" t="s">
        <v>196</v>
      </c>
      <c r="R17" s="65" t="s">
        <v>197</v>
      </c>
      <c r="S17" s="245" t="s">
        <v>401</v>
      </c>
      <c r="T17" s="65" t="s">
        <v>197</v>
      </c>
    </row>
    <row r="18" spans="1:20" ht="18">
      <c r="A18" s="250"/>
      <c r="B18" s="250"/>
      <c r="C18" s="262"/>
      <c r="D18" s="258"/>
      <c r="E18" s="84" t="s">
        <v>331</v>
      </c>
      <c r="F18" s="65" t="s">
        <v>110</v>
      </c>
      <c r="H18" s="65" t="s">
        <v>37</v>
      </c>
      <c r="J18" s="65" t="s">
        <v>74</v>
      </c>
      <c r="N18" s="65" t="s">
        <v>197</v>
      </c>
      <c r="O18" s="245" t="s">
        <v>23</v>
      </c>
      <c r="P18" s="65" t="s">
        <v>197</v>
      </c>
      <c r="R18" s="65" t="s">
        <v>198</v>
      </c>
      <c r="S18" s="65" t="s">
        <v>184</v>
      </c>
      <c r="T18" s="65" t="s">
        <v>198</v>
      </c>
    </row>
    <row r="19" spans="1:20" ht="18.600000000000001" thickBot="1">
      <c r="A19" s="251"/>
      <c r="B19" s="251"/>
      <c r="C19" s="263"/>
      <c r="D19" s="259"/>
      <c r="E19" s="73" t="s">
        <v>353</v>
      </c>
      <c r="F19" s="65" t="s">
        <v>111</v>
      </c>
      <c r="H19" s="65" t="s">
        <v>38</v>
      </c>
      <c r="J19" s="65" t="s">
        <v>74</v>
      </c>
      <c r="N19" s="65" t="s">
        <v>198</v>
      </c>
      <c r="O19" s="65" t="s">
        <v>184</v>
      </c>
      <c r="P19" s="65" t="s">
        <v>198</v>
      </c>
      <c r="R19" s="65" t="s">
        <v>194</v>
      </c>
      <c r="S19" s="65" t="s">
        <v>186</v>
      </c>
      <c r="T19" s="65" t="s">
        <v>194</v>
      </c>
    </row>
    <row r="20" spans="1:20" ht="18">
      <c r="A20" s="73"/>
      <c r="B20" s="73"/>
      <c r="C20" s="73"/>
      <c r="D20" s="73"/>
      <c r="E20" s="73"/>
      <c r="H20" s="65" t="s">
        <v>39</v>
      </c>
      <c r="J20" s="65" t="s">
        <v>74</v>
      </c>
      <c r="O20" s="65" t="s">
        <v>252</v>
      </c>
      <c r="R20" s="65" t="s">
        <v>195</v>
      </c>
      <c r="S20" s="65" t="s">
        <v>187</v>
      </c>
      <c r="T20" s="65" t="s">
        <v>195</v>
      </c>
    </row>
    <row r="21" spans="1:20" ht="18">
      <c r="A21" s="73" t="s">
        <v>327</v>
      </c>
      <c r="B21" s="87" t="s">
        <v>328</v>
      </c>
      <c r="C21" s="73"/>
      <c r="D21" s="73"/>
      <c r="E21" s="73"/>
    </row>
    <row r="22" spans="1:20" ht="18.600000000000001" thickBot="1">
      <c r="A22" s="73"/>
      <c r="B22" s="73"/>
      <c r="C22" s="73"/>
      <c r="D22" s="73"/>
      <c r="E22" s="99" t="s">
        <v>315</v>
      </c>
      <c r="F22" s="66" t="s">
        <v>109</v>
      </c>
      <c r="H22" s="65" t="s">
        <v>40</v>
      </c>
      <c r="J22" s="65" t="s">
        <v>74</v>
      </c>
      <c r="N22" s="65" t="s">
        <v>194</v>
      </c>
      <c r="O22" s="65" t="s">
        <v>186</v>
      </c>
      <c r="P22" s="65" t="s">
        <v>194</v>
      </c>
      <c r="R22" s="65" t="s">
        <v>196</v>
      </c>
      <c r="S22" s="65" t="s">
        <v>188</v>
      </c>
      <c r="T22" s="65" t="s">
        <v>196</v>
      </c>
    </row>
    <row r="23" spans="1:20" ht="18.600000000000001" thickBot="1">
      <c r="A23" s="260" t="s">
        <v>98</v>
      </c>
      <c r="B23" s="260"/>
      <c r="C23" s="77">
        <v>1</v>
      </c>
      <c r="D23" s="96"/>
      <c r="E23" s="73" t="s">
        <v>404</v>
      </c>
      <c r="F23" s="65" t="s">
        <v>253</v>
      </c>
      <c r="H23" s="65" t="s">
        <v>44</v>
      </c>
      <c r="J23" s="65" t="s">
        <v>75</v>
      </c>
      <c r="N23" s="65" t="s">
        <v>195</v>
      </c>
      <c r="O23" s="65" t="s">
        <v>187</v>
      </c>
      <c r="P23" s="65" t="s">
        <v>195</v>
      </c>
    </row>
    <row r="24" spans="1:20" ht="18">
      <c r="A24" s="252" t="s">
        <v>289</v>
      </c>
      <c r="B24" s="81" t="s">
        <v>226</v>
      </c>
      <c r="C24" s="81" t="s">
        <v>363</v>
      </c>
      <c r="D24" s="100"/>
      <c r="E24" s="73" t="s">
        <v>329</v>
      </c>
      <c r="F24" s="65" t="s">
        <v>254</v>
      </c>
      <c r="H24" s="65" t="s">
        <v>43</v>
      </c>
      <c r="J24" s="65" t="s">
        <v>75</v>
      </c>
      <c r="N24" s="65" t="s">
        <v>196</v>
      </c>
      <c r="O24" s="65" t="s">
        <v>188</v>
      </c>
      <c r="P24" s="65" t="s">
        <v>196</v>
      </c>
    </row>
    <row r="25" spans="1:20" ht="18">
      <c r="A25" s="253"/>
      <c r="B25" s="85" t="s">
        <v>91</v>
      </c>
      <c r="C25" s="85" t="s">
        <v>365</v>
      </c>
      <c r="D25" s="101"/>
      <c r="E25" s="73" t="s">
        <v>329</v>
      </c>
      <c r="H25" s="65" t="s">
        <v>45</v>
      </c>
      <c r="J25" s="65" t="s">
        <v>75</v>
      </c>
    </row>
    <row r="26" spans="1:20" ht="18">
      <c r="A26" s="253"/>
      <c r="B26" s="85" t="s">
        <v>266</v>
      </c>
      <c r="C26" s="85" t="s">
        <v>189</v>
      </c>
      <c r="D26" s="102"/>
      <c r="E26" s="73" t="s">
        <v>339</v>
      </c>
      <c r="H26" s="65" t="s">
        <v>46</v>
      </c>
      <c r="J26" s="65" t="s">
        <v>75</v>
      </c>
      <c r="N26" s="66" t="s">
        <v>219</v>
      </c>
      <c r="O26" s="66"/>
      <c r="P26" s="66"/>
      <c r="R26" s="66" t="s">
        <v>219</v>
      </c>
      <c r="S26" s="66"/>
      <c r="T26" s="66"/>
    </row>
    <row r="27" spans="1:20" ht="36">
      <c r="A27" s="253"/>
      <c r="B27" s="103" t="s">
        <v>224</v>
      </c>
      <c r="C27" s="86"/>
      <c r="D27" s="104"/>
      <c r="E27" s="242" t="s">
        <v>340</v>
      </c>
      <c r="H27" s="65" t="s">
        <v>47</v>
      </c>
      <c r="J27" s="65" t="s">
        <v>76</v>
      </c>
      <c r="O27" s="65" t="s">
        <v>251</v>
      </c>
      <c r="R27" s="65" t="s">
        <v>194</v>
      </c>
      <c r="S27" s="65" t="s">
        <v>205</v>
      </c>
      <c r="T27" s="65" t="s">
        <v>194</v>
      </c>
    </row>
    <row r="28" spans="1:20" ht="18">
      <c r="A28" s="253"/>
      <c r="B28" s="86" t="s">
        <v>231</v>
      </c>
      <c r="C28" s="85"/>
      <c r="D28" s="101"/>
      <c r="E28" s="73" t="s">
        <v>341</v>
      </c>
      <c r="H28" s="65" t="s">
        <v>48</v>
      </c>
      <c r="J28" s="65" t="s">
        <v>117</v>
      </c>
      <c r="N28" s="65" t="s">
        <v>194</v>
      </c>
      <c r="O28" s="65" t="s">
        <v>205</v>
      </c>
      <c r="P28" s="65" t="s">
        <v>194</v>
      </c>
      <c r="R28" s="65" t="s">
        <v>195</v>
      </c>
      <c r="S28" s="65" t="s">
        <v>199</v>
      </c>
      <c r="T28" s="65" t="s">
        <v>195</v>
      </c>
    </row>
    <row r="29" spans="1:20" ht="18">
      <c r="A29" s="253"/>
      <c r="B29" s="85" t="s">
        <v>230</v>
      </c>
      <c r="C29" s="105" t="s">
        <v>359</v>
      </c>
      <c r="D29" s="106"/>
      <c r="E29" s="84" t="s">
        <v>342</v>
      </c>
      <c r="H29" s="65" t="s">
        <v>240</v>
      </c>
      <c r="J29" s="65" t="s">
        <v>76</v>
      </c>
      <c r="N29" s="65" t="s">
        <v>195</v>
      </c>
      <c r="O29" s="65" t="s">
        <v>199</v>
      </c>
      <c r="P29" s="65" t="s">
        <v>195</v>
      </c>
      <c r="R29" s="65" t="s">
        <v>196</v>
      </c>
      <c r="S29" s="65" t="s">
        <v>201</v>
      </c>
      <c r="T29" s="65" t="s">
        <v>196</v>
      </c>
    </row>
    <row r="30" spans="1:20" ht="18.600000000000001" thickBot="1">
      <c r="A30" s="254"/>
      <c r="B30" s="92" t="s">
        <v>229</v>
      </c>
      <c r="C30" s="244" t="s">
        <v>367</v>
      </c>
      <c r="D30" s="108"/>
      <c r="E30" s="84" t="s">
        <v>343</v>
      </c>
      <c r="H30" s="65" t="s">
        <v>50</v>
      </c>
      <c r="J30" s="65" t="s">
        <v>76</v>
      </c>
      <c r="N30" s="65" t="s">
        <v>196</v>
      </c>
      <c r="O30" s="65" t="s">
        <v>201</v>
      </c>
      <c r="P30" s="65" t="s">
        <v>196</v>
      </c>
      <c r="R30" s="65" t="s">
        <v>197</v>
      </c>
      <c r="S30" s="65" t="s">
        <v>206</v>
      </c>
      <c r="T30" s="65" t="s">
        <v>197</v>
      </c>
    </row>
    <row r="31" spans="1:20" ht="18">
      <c r="A31" s="246" t="s">
        <v>412</v>
      </c>
      <c r="B31" s="109" t="s">
        <v>226</v>
      </c>
      <c r="C31" s="110" t="s">
        <v>363</v>
      </c>
      <c r="D31" s="111"/>
      <c r="E31" s="73" t="s">
        <v>344</v>
      </c>
      <c r="H31" s="65" t="s">
        <v>51</v>
      </c>
      <c r="J31" s="65" t="s">
        <v>76</v>
      </c>
      <c r="N31" s="65" t="s">
        <v>197</v>
      </c>
      <c r="O31" s="65" t="s">
        <v>206</v>
      </c>
      <c r="P31" s="65" t="s">
        <v>197</v>
      </c>
      <c r="R31" s="70" t="s">
        <v>198</v>
      </c>
      <c r="S31" s="65" t="s">
        <v>200</v>
      </c>
      <c r="T31" s="70" t="s">
        <v>198</v>
      </c>
    </row>
    <row r="32" spans="1:20" ht="18">
      <c r="A32" s="247"/>
      <c r="B32" s="109" t="s">
        <v>287</v>
      </c>
      <c r="C32" s="110" t="s">
        <v>364</v>
      </c>
      <c r="D32" s="111"/>
      <c r="E32" s="73" t="s">
        <v>344</v>
      </c>
      <c r="H32" s="65" t="s">
        <v>52</v>
      </c>
      <c r="J32" s="65" t="s">
        <v>76</v>
      </c>
      <c r="N32" s="70" t="s">
        <v>198</v>
      </c>
      <c r="O32" s="65" t="s">
        <v>200</v>
      </c>
      <c r="P32" s="70" t="s">
        <v>198</v>
      </c>
      <c r="R32" s="65" t="s">
        <v>194</v>
      </c>
      <c r="S32" s="65" t="s">
        <v>202</v>
      </c>
      <c r="T32" s="65" t="s">
        <v>194</v>
      </c>
    </row>
    <row r="33" spans="1:20" ht="18">
      <c r="A33" s="247"/>
      <c r="B33" s="109" t="s">
        <v>266</v>
      </c>
      <c r="C33" s="110" t="s">
        <v>189</v>
      </c>
      <c r="D33" s="112"/>
      <c r="E33" s="73" t="s">
        <v>345</v>
      </c>
      <c r="H33" s="65" t="s">
        <v>53</v>
      </c>
      <c r="J33" s="65" t="s">
        <v>77</v>
      </c>
      <c r="N33" s="70"/>
      <c r="O33" s="65" t="s">
        <v>252</v>
      </c>
      <c r="P33" s="70"/>
      <c r="R33" s="65" t="s">
        <v>195</v>
      </c>
      <c r="S33" s="65" t="s">
        <v>203</v>
      </c>
      <c r="T33" s="65" t="s">
        <v>195</v>
      </c>
    </row>
    <row r="34" spans="1:20" ht="18">
      <c r="A34" s="247"/>
      <c r="B34" s="109" t="s">
        <v>286</v>
      </c>
      <c r="C34" s="110" t="s">
        <v>368</v>
      </c>
      <c r="D34" s="113"/>
      <c r="E34" s="73" t="s">
        <v>323</v>
      </c>
      <c r="H34" s="65" t="s">
        <v>54</v>
      </c>
      <c r="J34" s="65" t="s">
        <v>77</v>
      </c>
      <c r="N34" s="65" t="s">
        <v>194</v>
      </c>
      <c r="O34" s="65" t="s">
        <v>202</v>
      </c>
      <c r="P34" s="65" t="s">
        <v>194</v>
      </c>
      <c r="R34" s="65" t="s">
        <v>196</v>
      </c>
      <c r="S34" s="69" t="s">
        <v>247</v>
      </c>
      <c r="T34" s="65" t="s">
        <v>196</v>
      </c>
    </row>
    <row r="35" spans="1:20" ht="18">
      <c r="A35" s="247"/>
      <c r="B35" s="109" t="s">
        <v>230</v>
      </c>
      <c r="C35" s="110" t="s">
        <v>359</v>
      </c>
      <c r="D35" s="113"/>
      <c r="E35" s="84" t="s">
        <v>324</v>
      </c>
      <c r="H35" s="65" t="s">
        <v>55</v>
      </c>
      <c r="J35" s="65" t="s">
        <v>77</v>
      </c>
      <c r="N35" s="65" t="s">
        <v>195</v>
      </c>
      <c r="O35" s="65" t="s">
        <v>203</v>
      </c>
      <c r="P35" s="65" t="s">
        <v>195</v>
      </c>
      <c r="R35" s="65" t="s">
        <v>197</v>
      </c>
      <c r="S35" s="65" t="s">
        <v>204</v>
      </c>
      <c r="T35" s="65" t="s">
        <v>197</v>
      </c>
    </row>
    <row r="36" spans="1:20" ht="18.600000000000001" thickBot="1">
      <c r="A36" s="248"/>
      <c r="B36" s="109" t="s">
        <v>288</v>
      </c>
      <c r="C36" s="114" t="s">
        <v>366</v>
      </c>
      <c r="D36" s="115"/>
      <c r="E36" s="84" t="s">
        <v>325</v>
      </c>
      <c r="H36" s="65" t="s">
        <v>56</v>
      </c>
      <c r="J36" s="65" t="s">
        <v>77</v>
      </c>
      <c r="N36" s="65" t="s">
        <v>196</v>
      </c>
      <c r="O36" s="69" t="s">
        <v>247</v>
      </c>
      <c r="P36" s="65" t="s">
        <v>196</v>
      </c>
    </row>
    <row r="37" spans="1:20" ht="18">
      <c r="A37" s="249" t="s">
        <v>193</v>
      </c>
      <c r="B37" s="81" t="s">
        <v>226</v>
      </c>
      <c r="C37" s="116" t="s">
        <v>369</v>
      </c>
      <c r="D37" s="117"/>
      <c r="E37" s="73" t="s">
        <v>344</v>
      </c>
      <c r="H37" s="65" t="s">
        <v>241</v>
      </c>
      <c r="J37" s="65" t="s">
        <v>77</v>
      </c>
      <c r="N37" s="65" t="s">
        <v>197</v>
      </c>
      <c r="O37" s="65" t="s">
        <v>204</v>
      </c>
      <c r="P37" s="65" t="s">
        <v>197</v>
      </c>
    </row>
    <row r="38" spans="1:20" ht="18">
      <c r="A38" s="255"/>
      <c r="B38" s="85" t="s">
        <v>91</v>
      </c>
      <c r="C38" s="88" t="s">
        <v>370</v>
      </c>
      <c r="D38" s="89"/>
      <c r="E38" s="73" t="s">
        <v>344</v>
      </c>
      <c r="H38" s="65" t="s">
        <v>58</v>
      </c>
      <c r="J38" s="65" t="s">
        <v>78</v>
      </c>
    </row>
    <row r="39" spans="1:20" ht="18">
      <c r="A39" s="255"/>
      <c r="B39" s="85" t="s">
        <v>266</v>
      </c>
      <c r="C39" s="88" t="s">
        <v>322</v>
      </c>
      <c r="D39" s="118"/>
      <c r="E39" s="73" t="s">
        <v>345</v>
      </c>
      <c r="H39" s="65" t="s">
        <v>59</v>
      </c>
      <c r="J39" s="65" t="s">
        <v>78</v>
      </c>
      <c r="N39" s="66" t="s">
        <v>292</v>
      </c>
      <c r="O39" s="66"/>
      <c r="P39" s="66"/>
      <c r="R39" s="66" t="s">
        <v>292</v>
      </c>
      <c r="S39" s="66"/>
      <c r="T39" s="66"/>
    </row>
    <row r="40" spans="1:20" ht="18">
      <c r="A40" s="255"/>
      <c r="B40" s="85" t="s">
        <v>109</v>
      </c>
      <c r="C40" s="86" t="s">
        <v>253</v>
      </c>
      <c r="D40" s="104"/>
      <c r="E40" s="73" t="s">
        <v>345</v>
      </c>
      <c r="H40" s="65" t="s">
        <v>61</v>
      </c>
      <c r="J40" s="65" t="s">
        <v>78</v>
      </c>
      <c r="O40" s="65" t="s">
        <v>251</v>
      </c>
      <c r="R40" s="65" t="s">
        <v>194</v>
      </c>
      <c r="S40" s="65" t="s">
        <v>216</v>
      </c>
      <c r="T40" s="65" t="s">
        <v>248</v>
      </c>
    </row>
    <row r="41" spans="1:20" ht="18">
      <c r="A41" s="255"/>
      <c r="B41" s="85" t="s">
        <v>228</v>
      </c>
      <c r="C41" s="86">
        <v>38</v>
      </c>
      <c r="D41" s="101"/>
      <c r="E41" s="84" t="s">
        <v>346</v>
      </c>
      <c r="H41" s="65" t="s">
        <v>60</v>
      </c>
      <c r="J41" s="65" t="s">
        <v>78</v>
      </c>
      <c r="N41" s="65" t="s">
        <v>194</v>
      </c>
      <c r="O41" s="65" t="s">
        <v>216</v>
      </c>
      <c r="P41" s="65" t="s">
        <v>248</v>
      </c>
      <c r="R41" s="65" t="s">
        <v>195</v>
      </c>
      <c r="S41" s="65" t="s">
        <v>215</v>
      </c>
      <c r="T41" s="65" t="s">
        <v>195</v>
      </c>
    </row>
    <row r="42" spans="1:20" ht="54.6" thickBot="1">
      <c r="A42" s="256"/>
      <c r="B42" s="119" t="s">
        <v>227</v>
      </c>
      <c r="C42" s="107" t="s">
        <v>371</v>
      </c>
      <c r="D42" s="120"/>
      <c r="E42" s="73" t="s">
        <v>414</v>
      </c>
      <c r="H42" s="65" t="s">
        <v>242</v>
      </c>
      <c r="J42" s="65" t="s">
        <v>79</v>
      </c>
      <c r="N42" s="65" t="s">
        <v>195</v>
      </c>
      <c r="O42" s="65" t="s">
        <v>215</v>
      </c>
      <c r="P42" s="65" t="s">
        <v>195</v>
      </c>
      <c r="R42" s="65" t="s">
        <v>194</v>
      </c>
      <c r="S42" s="65" t="s">
        <v>186</v>
      </c>
      <c r="T42" s="65" t="s">
        <v>194</v>
      </c>
    </row>
    <row r="43" spans="1:20" ht="18.600000000000001" thickBot="1">
      <c r="A43" s="73" t="s">
        <v>100</v>
      </c>
      <c r="B43" s="87" t="s">
        <v>222</v>
      </c>
      <c r="C43" s="73"/>
      <c r="D43" s="73"/>
      <c r="E43" s="73"/>
      <c r="H43" s="65" t="s">
        <v>63</v>
      </c>
      <c r="J43" s="65" t="s">
        <v>79</v>
      </c>
      <c r="O43" s="65" t="s">
        <v>252</v>
      </c>
      <c r="R43" s="65" t="s">
        <v>195</v>
      </c>
      <c r="S43" s="65" t="s">
        <v>187</v>
      </c>
      <c r="T43" s="65" t="s">
        <v>195</v>
      </c>
    </row>
    <row r="44" spans="1:20" ht="18">
      <c r="A44" s="252" t="s">
        <v>101</v>
      </c>
      <c r="B44" s="81" t="s">
        <v>226</v>
      </c>
      <c r="C44" s="121" t="s">
        <v>372</v>
      </c>
      <c r="D44" s="117"/>
      <c r="E44" s="73" t="s">
        <v>344</v>
      </c>
      <c r="H44" s="65" t="s">
        <v>65</v>
      </c>
      <c r="J44" s="65" t="s">
        <v>79</v>
      </c>
      <c r="N44" s="65" t="s">
        <v>194</v>
      </c>
      <c r="O44" s="65" t="s">
        <v>186</v>
      </c>
      <c r="P44" s="65" t="s">
        <v>194</v>
      </c>
      <c r="R44" s="65" t="s">
        <v>196</v>
      </c>
      <c r="S44" s="65" t="s">
        <v>188</v>
      </c>
      <c r="T44" s="65" t="s">
        <v>196</v>
      </c>
    </row>
    <row r="45" spans="1:20" ht="18">
      <c r="A45" s="253"/>
      <c r="B45" s="85" t="s">
        <v>91</v>
      </c>
      <c r="C45" s="122" t="s">
        <v>373</v>
      </c>
      <c r="D45" s="89"/>
      <c r="E45" s="73" t="s">
        <v>344</v>
      </c>
      <c r="H45" s="65" t="s">
        <v>64</v>
      </c>
      <c r="J45" s="65" t="s">
        <v>79</v>
      </c>
      <c r="N45" s="65" t="s">
        <v>195</v>
      </c>
      <c r="O45" s="65" t="s">
        <v>187</v>
      </c>
      <c r="P45" s="65" t="s">
        <v>195</v>
      </c>
      <c r="R45" s="65" t="s">
        <v>249</v>
      </c>
      <c r="S45" s="65" t="s">
        <v>214</v>
      </c>
      <c r="T45" s="65" t="s">
        <v>249</v>
      </c>
    </row>
    <row r="46" spans="1:20" ht="18">
      <c r="A46" s="253"/>
      <c r="B46" s="85" t="s">
        <v>154</v>
      </c>
      <c r="C46" s="86">
        <v>3</v>
      </c>
      <c r="D46" s="101"/>
      <c r="E46" s="84" t="s">
        <v>346</v>
      </c>
      <c r="H46" s="65" t="s">
        <v>66</v>
      </c>
      <c r="J46" s="65" t="s">
        <v>79</v>
      </c>
      <c r="N46" s="65" t="s">
        <v>196</v>
      </c>
      <c r="O46" s="65" t="s">
        <v>188</v>
      </c>
      <c r="P46" s="65" t="s">
        <v>196</v>
      </c>
    </row>
    <row r="47" spans="1:20" ht="54.6" thickBot="1">
      <c r="A47" s="254"/>
      <c r="B47" s="123" t="s">
        <v>225</v>
      </c>
      <c r="C47" s="124"/>
      <c r="D47" s="125"/>
      <c r="E47" s="243" t="s">
        <v>413</v>
      </c>
      <c r="H47" s="65" t="s">
        <v>243</v>
      </c>
      <c r="J47" s="65" t="s">
        <v>79</v>
      </c>
      <c r="N47" s="65" t="s">
        <v>249</v>
      </c>
      <c r="O47" s="65" t="s">
        <v>214</v>
      </c>
      <c r="P47" s="65" t="s">
        <v>249</v>
      </c>
    </row>
    <row r="48" spans="1:20" ht="18">
      <c r="A48" s="252" t="s">
        <v>102</v>
      </c>
      <c r="B48" s="81" t="s">
        <v>226</v>
      </c>
      <c r="C48" s="121" t="s">
        <v>378</v>
      </c>
      <c r="D48" s="117"/>
      <c r="E48" s="73" t="s">
        <v>344</v>
      </c>
      <c r="H48" s="65" t="s">
        <v>68</v>
      </c>
      <c r="J48" s="65" t="s">
        <v>79</v>
      </c>
    </row>
    <row r="49" spans="1:18" ht="18">
      <c r="A49" s="253"/>
      <c r="B49" s="85" t="s">
        <v>91</v>
      </c>
      <c r="C49" s="122" t="s">
        <v>400</v>
      </c>
      <c r="D49" s="89"/>
      <c r="E49" s="73" t="s">
        <v>344</v>
      </c>
      <c r="H49" s="65" t="s">
        <v>69</v>
      </c>
      <c r="J49" s="65" t="s">
        <v>79</v>
      </c>
    </row>
    <row r="50" spans="1:18" ht="18">
      <c r="A50" s="253"/>
      <c r="B50" s="85" t="s">
        <v>154</v>
      </c>
      <c r="C50" s="86">
        <v>3</v>
      </c>
      <c r="D50" s="101"/>
      <c r="E50" s="84" t="s">
        <v>346</v>
      </c>
      <c r="N50" s="66" t="s">
        <v>308</v>
      </c>
    </row>
    <row r="51" spans="1:18" ht="54.6" thickBot="1">
      <c r="A51" s="254"/>
      <c r="B51" s="123" t="s">
        <v>225</v>
      </c>
      <c r="C51" s="124"/>
      <c r="D51" s="125"/>
      <c r="E51" s="243" t="s">
        <v>413</v>
      </c>
      <c r="N51" s="65">
        <v>1</v>
      </c>
      <c r="O51" s="65">
        <f>$D$105</f>
        <v>0</v>
      </c>
      <c r="P51" s="65">
        <f>$D$109</f>
        <v>0</v>
      </c>
      <c r="Q51" s="65">
        <f>$D$5</f>
        <v>0</v>
      </c>
      <c r="R51" s="65" t="s">
        <v>174</v>
      </c>
    </row>
    <row r="52" spans="1:18" ht="18">
      <c r="A52" s="252" t="s">
        <v>103</v>
      </c>
      <c r="B52" s="81" t="s">
        <v>226</v>
      </c>
      <c r="C52" s="121" t="s">
        <v>374</v>
      </c>
      <c r="D52" s="117"/>
      <c r="E52" s="73" t="s">
        <v>344</v>
      </c>
      <c r="N52" s="65">
        <v>2</v>
      </c>
      <c r="O52" s="65">
        <f>$D$110</f>
        <v>0</v>
      </c>
      <c r="P52" s="65">
        <f>$D$114</f>
        <v>0</v>
      </c>
      <c r="Q52" s="65">
        <f t="shared" ref="Q52:Q58" si="0">$D$5</f>
        <v>0</v>
      </c>
      <c r="R52" s="65" t="s">
        <v>174</v>
      </c>
    </row>
    <row r="53" spans="1:18" ht="18">
      <c r="A53" s="253"/>
      <c r="B53" s="85" t="s">
        <v>91</v>
      </c>
      <c r="C53" s="122" t="s">
        <v>375</v>
      </c>
      <c r="D53" s="89"/>
      <c r="E53" s="73" t="s">
        <v>344</v>
      </c>
      <c r="N53" s="65">
        <v>3</v>
      </c>
      <c r="O53" s="65">
        <f>$D$115</f>
        <v>0</v>
      </c>
      <c r="P53" s="65">
        <f>$D$119</f>
        <v>0</v>
      </c>
      <c r="Q53" s="65">
        <f t="shared" si="0"/>
        <v>0</v>
      </c>
      <c r="R53" s="65" t="s">
        <v>174</v>
      </c>
    </row>
    <row r="54" spans="1:18" ht="18">
      <c r="A54" s="253"/>
      <c r="B54" s="85" t="s">
        <v>154</v>
      </c>
      <c r="C54" s="86">
        <v>3</v>
      </c>
      <c r="D54" s="101"/>
      <c r="E54" s="84" t="s">
        <v>346</v>
      </c>
      <c r="N54" s="65">
        <v>4</v>
      </c>
      <c r="O54" s="65">
        <f>$D$120</f>
        <v>0</v>
      </c>
      <c r="P54" s="65">
        <f>$D$124</f>
        <v>0</v>
      </c>
      <c r="Q54" s="65">
        <f t="shared" si="0"/>
        <v>0</v>
      </c>
      <c r="R54" s="65" t="s">
        <v>174</v>
      </c>
    </row>
    <row r="55" spans="1:18" ht="54.6" thickBot="1">
      <c r="A55" s="254"/>
      <c r="B55" s="123" t="s">
        <v>225</v>
      </c>
      <c r="C55" s="124"/>
      <c r="D55" s="125"/>
      <c r="E55" s="243" t="s">
        <v>413</v>
      </c>
      <c r="N55" s="65">
        <v>5</v>
      </c>
      <c r="O55" s="65" t="str">
        <f>CONCATENATE(D126,"・",D130)</f>
        <v>・</v>
      </c>
      <c r="P55" s="65">
        <f>$D$134</f>
        <v>0</v>
      </c>
      <c r="Q55" s="65">
        <f t="shared" si="0"/>
        <v>0</v>
      </c>
      <c r="R55" s="65" t="s">
        <v>173</v>
      </c>
    </row>
    <row r="56" spans="1:18" ht="18">
      <c r="A56" s="252" t="s">
        <v>104</v>
      </c>
      <c r="B56" s="81" t="s">
        <v>226</v>
      </c>
      <c r="C56" s="121" t="s">
        <v>376</v>
      </c>
      <c r="D56" s="117"/>
      <c r="E56" s="73" t="s">
        <v>344</v>
      </c>
      <c r="N56" s="65">
        <v>6</v>
      </c>
      <c r="O56" s="65" t="str">
        <f>CONCATENATE(D135,"・",D139)</f>
        <v>・</v>
      </c>
      <c r="P56" s="65">
        <f>$D$143</f>
        <v>0</v>
      </c>
      <c r="Q56" s="65">
        <f t="shared" si="0"/>
        <v>0</v>
      </c>
      <c r="R56" s="65" t="s">
        <v>173</v>
      </c>
    </row>
    <row r="57" spans="1:18" ht="18">
      <c r="A57" s="253"/>
      <c r="B57" s="85" t="s">
        <v>91</v>
      </c>
      <c r="C57" s="122" t="s">
        <v>377</v>
      </c>
      <c r="D57" s="89"/>
      <c r="E57" s="73" t="s">
        <v>344</v>
      </c>
      <c r="N57" s="65">
        <v>7</v>
      </c>
      <c r="O57" s="65" t="str">
        <f>CONCATENATE(D144,"・",D148)</f>
        <v>・</v>
      </c>
      <c r="P57" s="65">
        <f>$D$152</f>
        <v>0</v>
      </c>
      <c r="Q57" s="65">
        <f t="shared" si="0"/>
        <v>0</v>
      </c>
      <c r="R57" s="65" t="s">
        <v>173</v>
      </c>
    </row>
    <row r="58" spans="1:18" ht="18">
      <c r="A58" s="253"/>
      <c r="B58" s="85" t="s">
        <v>154</v>
      </c>
      <c r="C58" s="86">
        <v>2</v>
      </c>
      <c r="D58" s="101"/>
      <c r="E58" s="84" t="s">
        <v>346</v>
      </c>
      <c r="N58" s="65">
        <v>8</v>
      </c>
      <c r="O58" s="65" t="str">
        <f>CONCATENATE(D153,"・",D157)</f>
        <v>・</v>
      </c>
      <c r="P58" s="65">
        <f>$D$161</f>
        <v>0</v>
      </c>
      <c r="Q58" s="65">
        <f t="shared" si="0"/>
        <v>0</v>
      </c>
      <c r="R58" s="65" t="s">
        <v>173</v>
      </c>
    </row>
    <row r="59" spans="1:18" ht="54.6" thickBot="1">
      <c r="A59" s="254"/>
      <c r="B59" s="123" t="s">
        <v>225</v>
      </c>
      <c r="C59" s="124"/>
      <c r="D59" s="125"/>
      <c r="E59" s="243" t="s">
        <v>413</v>
      </c>
    </row>
    <row r="60" spans="1:18" ht="18">
      <c r="A60" s="252" t="s">
        <v>105</v>
      </c>
      <c r="B60" s="81" t="s">
        <v>226</v>
      </c>
      <c r="C60" s="121" t="s">
        <v>379</v>
      </c>
      <c r="D60" s="117"/>
      <c r="E60" s="73" t="s">
        <v>344</v>
      </c>
    </row>
    <row r="61" spans="1:18" ht="18">
      <c r="A61" s="253"/>
      <c r="B61" s="85" t="s">
        <v>91</v>
      </c>
      <c r="C61" s="122" t="s">
        <v>380</v>
      </c>
      <c r="D61" s="89"/>
      <c r="E61" s="73" t="s">
        <v>344</v>
      </c>
    </row>
    <row r="62" spans="1:18" ht="18">
      <c r="A62" s="253"/>
      <c r="B62" s="85" t="s">
        <v>154</v>
      </c>
      <c r="C62" s="86">
        <v>2</v>
      </c>
      <c r="D62" s="101"/>
      <c r="E62" s="84" t="s">
        <v>346</v>
      </c>
    </row>
    <row r="63" spans="1:18" ht="54.6" thickBot="1">
      <c r="A63" s="254"/>
      <c r="B63" s="123" t="s">
        <v>225</v>
      </c>
      <c r="C63" s="124"/>
      <c r="D63" s="125"/>
      <c r="E63" s="243" t="s">
        <v>413</v>
      </c>
    </row>
    <row r="64" spans="1:18" ht="18">
      <c r="A64" s="252" t="s">
        <v>106</v>
      </c>
      <c r="B64" s="81" t="s">
        <v>226</v>
      </c>
      <c r="C64" s="121" t="s">
        <v>381</v>
      </c>
      <c r="D64" s="117"/>
      <c r="E64" s="73" t="s">
        <v>344</v>
      </c>
    </row>
    <row r="65" spans="1:5" ht="18">
      <c r="A65" s="253"/>
      <c r="B65" s="85" t="s">
        <v>91</v>
      </c>
      <c r="C65" s="122" t="s">
        <v>382</v>
      </c>
      <c r="D65" s="89"/>
      <c r="E65" s="73" t="s">
        <v>344</v>
      </c>
    </row>
    <row r="66" spans="1:5" ht="18">
      <c r="A66" s="253"/>
      <c r="B66" s="85" t="s">
        <v>154</v>
      </c>
      <c r="C66" s="86">
        <v>1</v>
      </c>
      <c r="D66" s="101"/>
      <c r="E66" s="84" t="s">
        <v>346</v>
      </c>
    </row>
    <row r="67" spans="1:5" ht="54.6" thickBot="1">
      <c r="A67" s="254"/>
      <c r="B67" s="123" t="s">
        <v>225</v>
      </c>
      <c r="C67" s="124"/>
      <c r="D67" s="125"/>
      <c r="E67" s="243" t="s">
        <v>413</v>
      </c>
    </row>
    <row r="68" spans="1:5" ht="18">
      <c r="A68" s="252" t="s">
        <v>107</v>
      </c>
      <c r="B68" s="81" t="s">
        <v>226</v>
      </c>
      <c r="C68" s="121" t="s">
        <v>384</v>
      </c>
      <c r="D68" s="117"/>
      <c r="E68" s="73" t="s">
        <v>344</v>
      </c>
    </row>
    <row r="69" spans="1:5" ht="18">
      <c r="A69" s="253"/>
      <c r="B69" s="85" t="s">
        <v>91</v>
      </c>
      <c r="C69" s="122" t="s">
        <v>383</v>
      </c>
      <c r="D69" s="89"/>
      <c r="E69" s="73" t="s">
        <v>344</v>
      </c>
    </row>
    <row r="70" spans="1:5" ht="18">
      <c r="A70" s="253"/>
      <c r="B70" s="85" t="s">
        <v>154</v>
      </c>
      <c r="C70" s="86">
        <v>1</v>
      </c>
      <c r="D70" s="101"/>
      <c r="E70" s="84" t="s">
        <v>346</v>
      </c>
    </row>
    <row r="71" spans="1:5" ht="54.6" thickBot="1">
      <c r="A71" s="254"/>
      <c r="B71" s="123" t="s">
        <v>225</v>
      </c>
      <c r="C71" s="124"/>
      <c r="D71" s="125"/>
      <c r="E71" s="243" t="s">
        <v>413</v>
      </c>
    </row>
    <row r="72" spans="1:5" ht="18">
      <c r="A72" s="73"/>
      <c r="B72" s="73"/>
      <c r="C72" s="73"/>
      <c r="D72" s="73"/>
      <c r="E72" s="73"/>
    </row>
    <row r="73" spans="1:5" ht="12.9" customHeight="1" thickBot="1">
      <c r="A73" s="73" t="s">
        <v>113</v>
      </c>
      <c r="B73" s="87" t="s">
        <v>213</v>
      </c>
      <c r="C73" s="73"/>
      <c r="D73" s="73"/>
      <c r="E73" s="126" t="s">
        <v>316</v>
      </c>
    </row>
    <row r="74" spans="1:5" ht="18">
      <c r="A74" s="246" t="s">
        <v>289</v>
      </c>
      <c r="B74" s="81" t="s">
        <v>226</v>
      </c>
      <c r="C74" s="116" t="s">
        <v>363</v>
      </c>
      <c r="D74" s="117"/>
      <c r="E74" s="73" t="s">
        <v>95</v>
      </c>
    </row>
    <row r="75" spans="1:5" ht="18">
      <c r="A75" s="250"/>
      <c r="B75" s="85" t="s">
        <v>91</v>
      </c>
      <c r="C75" s="88" t="s">
        <v>364</v>
      </c>
      <c r="D75" s="89"/>
      <c r="E75" s="73" t="s">
        <v>95</v>
      </c>
    </row>
    <row r="76" spans="1:5" ht="18">
      <c r="A76" s="250"/>
      <c r="B76" s="85" t="s">
        <v>266</v>
      </c>
      <c r="C76" s="85" t="s">
        <v>189</v>
      </c>
      <c r="D76" s="102"/>
      <c r="E76" s="73" t="s">
        <v>237</v>
      </c>
    </row>
    <row r="77" spans="1:5" ht="18">
      <c r="A77" s="250"/>
      <c r="B77" s="85"/>
      <c r="C77" s="85"/>
      <c r="D77" s="85"/>
      <c r="E77" s="87" t="s">
        <v>255</v>
      </c>
    </row>
    <row r="78" spans="1:5" ht="36">
      <c r="A78" s="250"/>
      <c r="B78" s="103" t="s">
        <v>224</v>
      </c>
      <c r="C78" s="86"/>
      <c r="D78" s="104"/>
      <c r="E78" s="73" t="s">
        <v>237</v>
      </c>
    </row>
    <row r="79" spans="1:5" ht="12.9" customHeight="1">
      <c r="A79" s="250"/>
      <c r="B79" s="86" t="s">
        <v>231</v>
      </c>
      <c r="C79" s="85"/>
      <c r="D79" s="101"/>
      <c r="E79" s="73" t="s">
        <v>246</v>
      </c>
    </row>
    <row r="80" spans="1:5" ht="18">
      <c r="A80" s="250"/>
      <c r="B80" s="85" t="s">
        <v>230</v>
      </c>
      <c r="C80" s="88" t="s">
        <v>261</v>
      </c>
      <c r="D80" s="89"/>
      <c r="E80" s="84" t="s">
        <v>93</v>
      </c>
    </row>
    <row r="81" spans="1:5" ht="18.600000000000001" thickBot="1">
      <c r="A81" s="250"/>
      <c r="B81" s="92" t="s">
        <v>229</v>
      </c>
      <c r="C81" s="107" t="s">
        <v>262</v>
      </c>
      <c r="D81" s="108"/>
      <c r="E81" s="84" t="s">
        <v>97</v>
      </c>
    </row>
    <row r="82" spans="1:5" ht="18" customHeight="1">
      <c r="A82" s="246" t="s">
        <v>412</v>
      </c>
      <c r="B82" s="109" t="s">
        <v>226</v>
      </c>
      <c r="C82" s="110" t="s">
        <v>363</v>
      </c>
      <c r="D82" s="111"/>
      <c r="E82" s="73" t="s">
        <v>95</v>
      </c>
    </row>
    <row r="83" spans="1:5" ht="18">
      <c r="A83" s="247"/>
      <c r="B83" s="109" t="s">
        <v>287</v>
      </c>
      <c r="C83" s="110" t="s">
        <v>364</v>
      </c>
      <c r="D83" s="111"/>
      <c r="E83" s="73" t="s">
        <v>95</v>
      </c>
    </row>
    <row r="84" spans="1:5" ht="18">
      <c r="A84" s="247"/>
      <c r="B84" s="109" t="s">
        <v>266</v>
      </c>
      <c r="C84" s="110" t="s">
        <v>189</v>
      </c>
      <c r="D84" s="127"/>
      <c r="E84" s="73" t="s">
        <v>237</v>
      </c>
    </row>
    <row r="85" spans="1:5" ht="18">
      <c r="A85" s="247"/>
      <c r="B85" s="109" t="s">
        <v>286</v>
      </c>
      <c r="C85" s="110" t="s">
        <v>368</v>
      </c>
      <c r="D85" s="128"/>
      <c r="E85" s="73" t="s">
        <v>323</v>
      </c>
    </row>
    <row r="86" spans="1:5" ht="18">
      <c r="A86" s="247"/>
      <c r="B86" s="109" t="s">
        <v>230</v>
      </c>
      <c r="C86" s="110" t="s">
        <v>359</v>
      </c>
      <c r="D86" s="128"/>
      <c r="E86" s="84" t="s">
        <v>324</v>
      </c>
    </row>
    <row r="87" spans="1:5" ht="18.600000000000001" thickBot="1">
      <c r="A87" s="248"/>
      <c r="B87" s="109" t="s">
        <v>288</v>
      </c>
      <c r="C87" s="114" t="s">
        <v>366</v>
      </c>
      <c r="D87" s="129"/>
      <c r="E87" s="84" t="s">
        <v>325</v>
      </c>
    </row>
    <row r="88" spans="1:5" ht="18">
      <c r="A88" s="249" t="s">
        <v>267</v>
      </c>
      <c r="B88" s="81" t="s">
        <v>226</v>
      </c>
      <c r="C88" s="121" t="s">
        <v>385</v>
      </c>
      <c r="D88" s="117"/>
      <c r="E88" s="73" t="s">
        <v>95</v>
      </c>
    </row>
    <row r="89" spans="1:5" ht="18">
      <c r="A89" s="250"/>
      <c r="B89" s="85" t="s">
        <v>91</v>
      </c>
      <c r="C89" s="122" t="s">
        <v>386</v>
      </c>
      <c r="D89" s="89"/>
      <c r="E89" s="73" t="s">
        <v>95</v>
      </c>
    </row>
    <row r="90" spans="1:5" ht="18">
      <c r="A90" s="250"/>
      <c r="B90" s="85" t="s">
        <v>266</v>
      </c>
      <c r="C90" s="122" t="s">
        <v>250</v>
      </c>
      <c r="D90" s="130"/>
      <c r="E90" s="73" t="s">
        <v>94</v>
      </c>
    </row>
    <row r="91" spans="1:5" ht="18">
      <c r="A91" s="250"/>
      <c r="B91" s="85"/>
      <c r="C91" s="85"/>
      <c r="D91" s="85"/>
      <c r="E91" s="87" t="s">
        <v>255</v>
      </c>
    </row>
    <row r="92" spans="1:5" ht="12.9" customHeight="1">
      <c r="A92" s="250"/>
      <c r="B92" s="85" t="s">
        <v>109</v>
      </c>
      <c r="C92" s="86" t="s">
        <v>253</v>
      </c>
      <c r="D92" s="104"/>
      <c r="E92" s="73" t="s">
        <v>94</v>
      </c>
    </row>
    <row r="93" spans="1:5" ht="18">
      <c r="A93" s="250"/>
      <c r="B93" s="85" t="s">
        <v>228</v>
      </c>
      <c r="C93" s="86">
        <v>15</v>
      </c>
      <c r="D93" s="101"/>
      <c r="E93" s="84" t="s">
        <v>108</v>
      </c>
    </row>
    <row r="94" spans="1:5" ht="18.600000000000001" thickBot="1">
      <c r="A94" s="251"/>
      <c r="B94" s="92" t="s">
        <v>417</v>
      </c>
      <c r="C94" s="107"/>
      <c r="D94" s="108"/>
      <c r="E94" s="73" t="s">
        <v>415</v>
      </c>
    </row>
    <row r="95" spans="1:5" ht="18">
      <c r="A95" s="249" t="s">
        <v>306</v>
      </c>
      <c r="B95" s="131">
        <v>1</v>
      </c>
      <c r="C95" s="116"/>
      <c r="D95" s="132"/>
      <c r="E95" s="73" t="s">
        <v>387</v>
      </c>
    </row>
    <row r="96" spans="1:5" ht="18">
      <c r="A96" s="255"/>
      <c r="B96" s="86">
        <v>2</v>
      </c>
      <c r="C96" s="88"/>
      <c r="D96" s="130"/>
      <c r="E96" s="73" t="s">
        <v>387</v>
      </c>
    </row>
    <row r="97" spans="1:5" ht="18">
      <c r="A97" s="255"/>
      <c r="B97" s="86">
        <v>3</v>
      </c>
      <c r="C97" s="88"/>
      <c r="D97" s="130"/>
      <c r="E97" s="73" t="s">
        <v>387</v>
      </c>
    </row>
    <row r="98" spans="1:5" ht="18">
      <c r="A98" s="255"/>
      <c r="B98" s="86">
        <v>4</v>
      </c>
      <c r="C98" s="88"/>
      <c r="D98" s="130"/>
      <c r="E98" s="73" t="s">
        <v>387</v>
      </c>
    </row>
    <row r="99" spans="1:5" ht="18">
      <c r="A99" s="255"/>
      <c r="B99" s="86">
        <v>5</v>
      </c>
      <c r="C99" s="88"/>
      <c r="D99" s="118"/>
      <c r="E99" s="73" t="s">
        <v>387</v>
      </c>
    </row>
    <row r="100" spans="1:5" ht="18">
      <c r="A100" s="255"/>
      <c r="B100" s="86">
        <v>6</v>
      </c>
      <c r="C100" s="88"/>
      <c r="D100" s="118"/>
      <c r="E100" s="73" t="s">
        <v>387</v>
      </c>
    </row>
    <row r="101" spans="1:5" ht="18">
      <c r="A101" s="255"/>
      <c r="B101" s="86">
        <v>7</v>
      </c>
      <c r="C101" s="88"/>
      <c r="D101" s="118"/>
      <c r="E101" s="73" t="s">
        <v>387</v>
      </c>
    </row>
    <row r="102" spans="1:5" ht="18.600000000000001" thickBot="1">
      <c r="A102" s="256"/>
      <c r="B102" s="124">
        <v>8</v>
      </c>
      <c r="C102" s="107"/>
      <c r="D102" s="133"/>
      <c r="E102" s="73" t="s">
        <v>387</v>
      </c>
    </row>
    <row r="103" spans="1:5" ht="18">
      <c r="A103" s="73" t="s">
        <v>100</v>
      </c>
      <c r="B103" s="73"/>
      <c r="C103" s="73"/>
      <c r="D103" s="73"/>
      <c r="E103" s="73"/>
    </row>
    <row r="104" spans="1:5" ht="18.600000000000001" thickBot="1">
      <c r="A104" s="73" t="s">
        <v>120</v>
      </c>
      <c r="B104" s="73"/>
      <c r="C104" s="73"/>
      <c r="D104" s="73"/>
      <c r="E104" s="73"/>
    </row>
    <row r="105" spans="1:5" ht="18">
      <c r="A105" s="252" t="s">
        <v>121</v>
      </c>
      <c r="B105" s="134" t="s">
        <v>226</v>
      </c>
      <c r="C105" s="121" t="s">
        <v>388</v>
      </c>
      <c r="D105" s="117"/>
      <c r="E105" s="73" t="s">
        <v>344</v>
      </c>
    </row>
    <row r="106" spans="1:5" ht="18">
      <c r="A106" s="253"/>
      <c r="B106" s="103" t="s">
        <v>91</v>
      </c>
      <c r="C106" s="122" t="s">
        <v>389</v>
      </c>
      <c r="D106" s="89"/>
      <c r="E106" s="73" t="s">
        <v>344</v>
      </c>
    </row>
    <row r="107" spans="1:5" ht="18">
      <c r="A107" s="253"/>
      <c r="B107" s="103" t="s">
        <v>154</v>
      </c>
      <c r="C107" s="86">
        <v>2</v>
      </c>
      <c r="D107" s="101"/>
      <c r="E107" s="84" t="s">
        <v>108</v>
      </c>
    </row>
    <row r="108" spans="1:5" ht="54.6" thickBot="1">
      <c r="A108" s="253"/>
      <c r="B108" s="135" t="s">
        <v>225</v>
      </c>
      <c r="C108" s="86"/>
      <c r="D108" s="125"/>
      <c r="E108" s="243" t="s">
        <v>413</v>
      </c>
    </row>
    <row r="109" spans="1:5" ht="18.600000000000001" thickBot="1">
      <c r="A109" s="254"/>
      <c r="B109" s="136" t="s">
        <v>98</v>
      </c>
      <c r="C109" s="124">
        <v>1</v>
      </c>
      <c r="D109" s="137"/>
      <c r="E109" s="73" t="s">
        <v>404</v>
      </c>
    </row>
    <row r="110" spans="1:5" ht="18">
      <c r="A110" s="252" t="s">
        <v>122</v>
      </c>
      <c r="B110" s="134" t="s">
        <v>226</v>
      </c>
      <c r="C110" s="121" t="s">
        <v>390</v>
      </c>
      <c r="D110" s="117"/>
      <c r="E110" s="73" t="s">
        <v>344</v>
      </c>
    </row>
    <row r="111" spans="1:5" ht="18">
      <c r="A111" s="253"/>
      <c r="B111" s="103" t="s">
        <v>91</v>
      </c>
      <c r="C111" s="122" t="s">
        <v>391</v>
      </c>
      <c r="D111" s="89"/>
      <c r="E111" s="73" t="s">
        <v>344</v>
      </c>
    </row>
    <row r="112" spans="1:5" ht="18">
      <c r="A112" s="253"/>
      <c r="B112" s="103" t="s">
        <v>154</v>
      </c>
      <c r="C112" s="86">
        <v>3</v>
      </c>
      <c r="D112" s="101"/>
      <c r="E112" s="84" t="s">
        <v>108</v>
      </c>
    </row>
    <row r="113" spans="1:5" ht="54.6" thickBot="1">
      <c r="A113" s="253"/>
      <c r="B113" s="135" t="s">
        <v>225</v>
      </c>
      <c r="C113" s="86"/>
      <c r="D113" s="125"/>
      <c r="E113" s="243" t="s">
        <v>413</v>
      </c>
    </row>
    <row r="114" spans="1:5" ht="18.600000000000001" thickBot="1">
      <c r="A114" s="254"/>
      <c r="B114" s="136" t="s">
        <v>98</v>
      </c>
      <c r="C114" s="124">
        <v>3</v>
      </c>
      <c r="D114" s="137"/>
      <c r="E114" s="73" t="s">
        <v>404</v>
      </c>
    </row>
    <row r="115" spans="1:5" ht="18">
      <c r="A115" s="252" t="s">
        <v>123</v>
      </c>
      <c r="B115" s="134" t="s">
        <v>226</v>
      </c>
      <c r="C115" s="121"/>
      <c r="D115" s="117"/>
      <c r="E115" s="73" t="s">
        <v>344</v>
      </c>
    </row>
    <row r="116" spans="1:5" ht="18">
      <c r="A116" s="253"/>
      <c r="B116" s="103" t="s">
        <v>91</v>
      </c>
      <c r="C116" s="122"/>
      <c r="D116" s="89"/>
      <c r="E116" s="73" t="s">
        <v>344</v>
      </c>
    </row>
    <row r="117" spans="1:5" ht="18">
      <c r="A117" s="253"/>
      <c r="B117" s="103" t="s">
        <v>154</v>
      </c>
      <c r="C117" s="86"/>
      <c r="D117" s="101"/>
      <c r="E117" s="84" t="s">
        <v>108</v>
      </c>
    </row>
    <row r="118" spans="1:5" ht="54">
      <c r="A118" s="253"/>
      <c r="B118" s="135" t="s">
        <v>225</v>
      </c>
      <c r="C118" s="86"/>
      <c r="D118" s="138"/>
      <c r="E118" s="243" t="s">
        <v>413</v>
      </c>
    </row>
    <row r="119" spans="1:5" ht="18.600000000000001" thickBot="1">
      <c r="A119" s="254"/>
      <c r="B119" s="136" t="s">
        <v>98</v>
      </c>
      <c r="C119" s="124"/>
      <c r="D119" s="137"/>
      <c r="E119" s="73" t="s">
        <v>404</v>
      </c>
    </row>
    <row r="120" spans="1:5" ht="18">
      <c r="A120" s="252" t="s">
        <v>124</v>
      </c>
      <c r="B120" s="134" t="s">
        <v>226</v>
      </c>
      <c r="C120" s="121"/>
      <c r="D120" s="117"/>
      <c r="E120" s="73" t="s">
        <v>344</v>
      </c>
    </row>
    <row r="121" spans="1:5" ht="18">
      <c r="A121" s="253"/>
      <c r="B121" s="103" t="s">
        <v>91</v>
      </c>
      <c r="C121" s="122"/>
      <c r="D121" s="89"/>
      <c r="E121" s="73" t="s">
        <v>344</v>
      </c>
    </row>
    <row r="122" spans="1:5" ht="18">
      <c r="A122" s="253"/>
      <c r="B122" s="103" t="s">
        <v>154</v>
      </c>
      <c r="C122" s="86"/>
      <c r="D122" s="101"/>
      <c r="E122" s="84" t="s">
        <v>108</v>
      </c>
    </row>
    <row r="123" spans="1:5" ht="54">
      <c r="A123" s="253"/>
      <c r="B123" s="135" t="s">
        <v>225</v>
      </c>
      <c r="C123" s="86"/>
      <c r="D123" s="138"/>
      <c r="E123" s="243" t="s">
        <v>413</v>
      </c>
    </row>
    <row r="124" spans="1:5" ht="18.600000000000001" thickBot="1">
      <c r="A124" s="254"/>
      <c r="B124" s="136" t="s">
        <v>98</v>
      </c>
      <c r="C124" s="124"/>
      <c r="D124" s="137"/>
      <c r="E124" s="73" t="s">
        <v>404</v>
      </c>
    </row>
    <row r="125" spans="1:5" ht="18.600000000000001" thickBot="1">
      <c r="A125" s="73" t="s">
        <v>125</v>
      </c>
      <c r="B125" s="73"/>
      <c r="C125" s="139"/>
      <c r="D125" s="139"/>
      <c r="E125" s="73"/>
    </row>
    <row r="126" spans="1:5" ht="18">
      <c r="A126" s="252" t="s">
        <v>126</v>
      </c>
      <c r="B126" s="140" t="s">
        <v>226</v>
      </c>
      <c r="C126" s="141" t="s">
        <v>392</v>
      </c>
      <c r="D126" s="117"/>
      <c r="E126" s="73" t="s">
        <v>344</v>
      </c>
    </row>
    <row r="127" spans="1:5" ht="18">
      <c r="A127" s="253"/>
      <c r="B127" s="142" t="s">
        <v>91</v>
      </c>
      <c r="C127" s="143" t="s">
        <v>393</v>
      </c>
      <c r="D127" s="89"/>
      <c r="E127" s="73" t="s">
        <v>344</v>
      </c>
    </row>
    <row r="128" spans="1:5" ht="18">
      <c r="A128" s="253"/>
      <c r="B128" s="142" t="s">
        <v>154</v>
      </c>
      <c r="C128" s="144">
        <v>3</v>
      </c>
      <c r="D128" s="101"/>
      <c r="E128" s="84" t="s">
        <v>346</v>
      </c>
    </row>
    <row r="129" spans="1:5" ht="54.6" thickBot="1">
      <c r="A129" s="253"/>
      <c r="B129" s="145" t="s">
        <v>225</v>
      </c>
      <c r="C129" s="146"/>
      <c r="D129" s="125"/>
      <c r="E129" s="243" t="s">
        <v>413</v>
      </c>
    </row>
    <row r="130" spans="1:5" ht="18">
      <c r="A130" s="253"/>
      <c r="B130" s="147" t="s">
        <v>226</v>
      </c>
      <c r="C130" s="148" t="s">
        <v>394</v>
      </c>
      <c r="D130" s="117"/>
      <c r="E130" s="73" t="s">
        <v>344</v>
      </c>
    </row>
    <row r="131" spans="1:5" ht="18">
      <c r="A131" s="253"/>
      <c r="B131" s="142" t="s">
        <v>91</v>
      </c>
      <c r="C131" s="143" t="s">
        <v>395</v>
      </c>
      <c r="D131" s="89"/>
      <c r="E131" s="73" t="s">
        <v>344</v>
      </c>
    </row>
    <row r="132" spans="1:5" ht="18">
      <c r="A132" s="253"/>
      <c r="B132" s="142" t="s">
        <v>238</v>
      </c>
      <c r="C132" s="144">
        <v>1</v>
      </c>
      <c r="D132" s="101"/>
      <c r="E132" s="84" t="s">
        <v>346</v>
      </c>
    </row>
    <row r="133" spans="1:5" ht="54.6" thickBot="1">
      <c r="A133" s="253"/>
      <c r="B133" s="145" t="s">
        <v>225</v>
      </c>
      <c r="C133" s="146"/>
      <c r="D133" s="125"/>
      <c r="E133" s="243" t="s">
        <v>413</v>
      </c>
    </row>
    <row r="134" spans="1:5" ht="18.600000000000001" thickBot="1">
      <c r="A134" s="254"/>
      <c r="B134" s="136" t="s">
        <v>98</v>
      </c>
      <c r="C134" s="124">
        <v>2</v>
      </c>
      <c r="D134" s="137"/>
      <c r="E134" s="73" t="s">
        <v>404</v>
      </c>
    </row>
    <row r="135" spans="1:5" ht="18">
      <c r="A135" s="252" t="s">
        <v>127</v>
      </c>
      <c r="B135" s="140" t="s">
        <v>226</v>
      </c>
      <c r="C135" s="141" t="s">
        <v>396</v>
      </c>
      <c r="D135" s="149"/>
      <c r="E135" s="73" t="s">
        <v>344</v>
      </c>
    </row>
    <row r="136" spans="1:5" ht="18">
      <c r="A136" s="253"/>
      <c r="B136" s="142" t="s">
        <v>91</v>
      </c>
      <c r="C136" s="143" t="s">
        <v>397</v>
      </c>
      <c r="D136" s="150"/>
      <c r="E136" s="73" t="s">
        <v>344</v>
      </c>
    </row>
    <row r="137" spans="1:5" ht="18">
      <c r="A137" s="253"/>
      <c r="B137" s="142" t="s">
        <v>154</v>
      </c>
      <c r="C137" s="144">
        <v>2</v>
      </c>
      <c r="D137" s="151"/>
      <c r="E137" s="84" t="s">
        <v>346</v>
      </c>
    </row>
    <row r="138" spans="1:5" ht="54">
      <c r="A138" s="253"/>
      <c r="B138" s="145" t="s">
        <v>225</v>
      </c>
      <c r="C138" s="146"/>
      <c r="D138" s="152"/>
      <c r="E138" s="243" t="s">
        <v>413</v>
      </c>
    </row>
    <row r="139" spans="1:5" ht="18">
      <c r="A139" s="253"/>
      <c r="B139" s="147" t="s">
        <v>226</v>
      </c>
      <c r="C139" s="148" t="s">
        <v>398</v>
      </c>
      <c r="D139" s="153"/>
      <c r="E139" s="73" t="s">
        <v>344</v>
      </c>
    </row>
    <row r="140" spans="1:5" ht="18">
      <c r="A140" s="253"/>
      <c r="B140" s="142" t="s">
        <v>91</v>
      </c>
      <c r="C140" s="143" t="s">
        <v>399</v>
      </c>
      <c r="D140" s="150"/>
      <c r="E140" s="73" t="s">
        <v>344</v>
      </c>
    </row>
    <row r="141" spans="1:5" ht="18">
      <c r="A141" s="253"/>
      <c r="B141" s="142" t="s">
        <v>238</v>
      </c>
      <c r="C141" s="144"/>
      <c r="D141" s="151"/>
      <c r="E141" s="84" t="s">
        <v>346</v>
      </c>
    </row>
    <row r="142" spans="1:5" ht="54">
      <c r="A142" s="253"/>
      <c r="B142" s="145" t="s">
        <v>225</v>
      </c>
      <c r="C142" s="146"/>
      <c r="D142" s="152"/>
      <c r="E142" s="243" t="s">
        <v>413</v>
      </c>
    </row>
    <row r="143" spans="1:5" ht="18.600000000000001" thickBot="1">
      <c r="A143" s="254"/>
      <c r="B143" s="136" t="s">
        <v>98</v>
      </c>
      <c r="C143" s="124">
        <v>4</v>
      </c>
      <c r="D143" s="137"/>
      <c r="E143" s="73" t="s">
        <v>404</v>
      </c>
    </row>
    <row r="144" spans="1:5" ht="18">
      <c r="A144" s="252" t="s">
        <v>128</v>
      </c>
      <c r="B144" s="140" t="s">
        <v>226</v>
      </c>
      <c r="C144" s="141"/>
      <c r="D144" s="149"/>
      <c r="E144" s="73" t="s">
        <v>344</v>
      </c>
    </row>
    <row r="145" spans="1:5" ht="18">
      <c r="A145" s="253"/>
      <c r="B145" s="142" t="s">
        <v>91</v>
      </c>
      <c r="C145" s="143"/>
      <c r="D145" s="150"/>
      <c r="E145" s="73" t="s">
        <v>344</v>
      </c>
    </row>
    <row r="146" spans="1:5" ht="18">
      <c r="A146" s="253"/>
      <c r="B146" s="142" t="s">
        <v>154</v>
      </c>
      <c r="C146" s="144"/>
      <c r="D146" s="151"/>
      <c r="E146" s="84" t="s">
        <v>346</v>
      </c>
    </row>
    <row r="147" spans="1:5" ht="54">
      <c r="A147" s="253"/>
      <c r="B147" s="145" t="s">
        <v>225</v>
      </c>
      <c r="C147" s="146"/>
      <c r="D147" s="152"/>
      <c r="E147" s="243" t="s">
        <v>413</v>
      </c>
    </row>
    <row r="148" spans="1:5" ht="18">
      <c r="A148" s="253"/>
      <c r="B148" s="147" t="s">
        <v>226</v>
      </c>
      <c r="C148" s="148"/>
      <c r="D148" s="153"/>
      <c r="E148" s="73" t="s">
        <v>344</v>
      </c>
    </row>
    <row r="149" spans="1:5" ht="18">
      <c r="A149" s="253"/>
      <c r="B149" s="142" t="s">
        <v>91</v>
      </c>
      <c r="C149" s="143"/>
      <c r="D149" s="150"/>
      <c r="E149" s="73" t="s">
        <v>344</v>
      </c>
    </row>
    <row r="150" spans="1:5" ht="18">
      <c r="A150" s="253"/>
      <c r="B150" s="142" t="s">
        <v>238</v>
      </c>
      <c r="C150" s="144"/>
      <c r="D150" s="151"/>
      <c r="E150" s="84" t="s">
        <v>346</v>
      </c>
    </row>
    <row r="151" spans="1:5" ht="54">
      <c r="A151" s="253"/>
      <c r="B151" s="145" t="s">
        <v>225</v>
      </c>
      <c r="C151" s="146"/>
      <c r="D151" s="152"/>
      <c r="E151" s="243" t="s">
        <v>413</v>
      </c>
    </row>
    <row r="152" spans="1:5" ht="18.600000000000001" thickBot="1">
      <c r="A152" s="254"/>
      <c r="B152" s="136" t="s">
        <v>98</v>
      </c>
      <c r="C152" s="124"/>
      <c r="D152" s="137"/>
      <c r="E152" s="73" t="s">
        <v>404</v>
      </c>
    </row>
    <row r="153" spans="1:5" ht="18">
      <c r="A153" s="252" t="s">
        <v>129</v>
      </c>
      <c r="B153" s="140" t="s">
        <v>226</v>
      </c>
      <c r="C153" s="141"/>
      <c r="D153" s="149"/>
      <c r="E153" s="73" t="s">
        <v>344</v>
      </c>
    </row>
    <row r="154" spans="1:5" ht="18">
      <c r="A154" s="253"/>
      <c r="B154" s="142" t="s">
        <v>91</v>
      </c>
      <c r="C154" s="143"/>
      <c r="D154" s="150"/>
      <c r="E154" s="73" t="s">
        <v>344</v>
      </c>
    </row>
    <row r="155" spans="1:5" ht="18">
      <c r="A155" s="253"/>
      <c r="B155" s="142" t="s">
        <v>154</v>
      </c>
      <c r="C155" s="144"/>
      <c r="D155" s="151"/>
      <c r="E155" s="84" t="s">
        <v>346</v>
      </c>
    </row>
    <row r="156" spans="1:5" ht="54">
      <c r="A156" s="253"/>
      <c r="B156" s="145" t="s">
        <v>225</v>
      </c>
      <c r="C156" s="146"/>
      <c r="D156" s="152"/>
      <c r="E156" s="243" t="s">
        <v>413</v>
      </c>
    </row>
    <row r="157" spans="1:5" ht="18">
      <c r="A157" s="253"/>
      <c r="B157" s="147" t="s">
        <v>226</v>
      </c>
      <c r="C157" s="148"/>
      <c r="D157" s="153"/>
      <c r="E157" s="73" t="s">
        <v>344</v>
      </c>
    </row>
    <row r="158" spans="1:5" ht="18">
      <c r="A158" s="253"/>
      <c r="B158" s="142" t="s">
        <v>91</v>
      </c>
      <c r="C158" s="143"/>
      <c r="D158" s="150"/>
      <c r="E158" s="73" t="s">
        <v>344</v>
      </c>
    </row>
    <row r="159" spans="1:5" ht="18">
      <c r="A159" s="253"/>
      <c r="B159" s="142" t="s">
        <v>238</v>
      </c>
      <c r="C159" s="144"/>
      <c r="D159" s="151"/>
      <c r="E159" s="84" t="s">
        <v>346</v>
      </c>
    </row>
    <row r="160" spans="1:5" ht="54">
      <c r="A160" s="253"/>
      <c r="B160" s="145" t="s">
        <v>225</v>
      </c>
      <c r="C160" s="146"/>
      <c r="D160" s="152"/>
      <c r="E160" s="243" t="s">
        <v>413</v>
      </c>
    </row>
    <row r="161" spans="1:5" ht="18.600000000000001" thickBot="1">
      <c r="A161" s="254"/>
      <c r="B161" s="136" t="s">
        <v>98</v>
      </c>
      <c r="C161" s="124"/>
      <c r="D161" s="137"/>
      <c r="E161" s="73" t="s">
        <v>404</v>
      </c>
    </row>
    <row r="162" spans="1:5" ht="18">
      <c r="A162" s="73"/>
      <c r="B162" s="73"/>
      <c r="C162" s="73"/>
      <c r="D162" s="73"/>
      <c r="E162" s="73"/>
    </row>
    <row r="163" spans="1:5" ht="18">
      <c r="A163" s="73"/>
      <c r="B163" s="73"/>
      <c r="C163" s="73"/>
      <c r="D163" s="73"/>
      <c r="E163" s="73"/>
    </row>
    <row r="164" spans="1:5" ht="18">
      <c r="A164" s="73"/>
      <c r="B164" s="73"/>
      <c r="C164" s="73"/>
      <c r="D164" s="73"/>
      <c r="E164" s="73"/>
    </row>
    <row r="165" spans="1:5" ht="18">
      <c r="A165" s="73"/>
      <c r="B165" s="73"/>
      <c r="C165" s="73"/>
      <c r="D165" s="73"/>
      <c r="E165" s="73"/>
    </row>
    <row r="166" spans="1:5" ht="18">
      <c r="A166" s="73"/>
      <c r="B166" s="73"/>
      <c r="C166" s="73"/>
      <c r="D166" s="73"/>
      <c r="E166" s="73"/>
    </row>
    <row r="167" spans="1:5" ht="18">
      <c r="A167" s="73"/>
      <c r="B167" s="73"/>
      <c r="C167" s="73"/>
      <c r="D167" s="73"/>
      <c r="E167" s="73"/>
    </row>
    <row r="168" spans="1:5" ht="18">
      <c r="A168" s="73"/>
      <c r="B168" s="73"/>
      <c r="C168" s="73"/>
      <c r="D168" s="73"/>
      <c r="E168" s="73"/>
    </row>
    <row r="169" spans="1:5" ht="18">
      <c r="A169" s="73"/>
      <c r="B169" s="73"/>
      <c r="C169" s="73"/>
      <c r="D169" s="73"/>
      <c r="E169" s="73"/>
    </row>
    <row r="170" spans="1:5" ht="18">
      <c r="A170" s="73"/>
      <c r="B170" s="73"/>
      <c r="C170" s="73"/>
      <c r="D170" s="73"/>
      <c r="E170" s="73"/>
    </row>
    <row r="171" spans="1:5" ht="18">
      <c r="A171" s="73"/>
      <c r="B171" s="73"/>
      <c r="C171" s="73"/>
      <c r="D171" s="73"/>
      <c r="E171" s="73"/>
    </row>
    <row r="172" spans="1:5" ht="18">
      <c r="A172" s="73"/>
      <c r="B172" s="73"/>
      <c r="C172" s="73"/>
      <c r="D172" s="73"/>
      <c r="E172" s="73"/>
    </row>
    <row r="173" spans="1:5" ht="18">
      <c r="A173" s="73"/>
      <c r="B173" s="73"/>
      <c r="C173" s="73"/>
      <c r="D173" s="73"/>
      <c r="E173" s="73"/>
    </row>
    <row r="174" spans="1:5" ht="18">
      <c r="A174" s="73"/>
      <c r="B174" s="73"/>
      <c r="C174" s="73"/>
      <c r="D174" s="73"/>
      <c r="E174" s="73"/>
    </row>
    <row r="175" spans="1:5" ht="18">
      <c r="A175" s="73"/>
      <c r="B175" s="73"/>
      <c r="C175" s="73"/>
      <c r="D175" s="73"/>
      <c r="E175" s="73"/>
    </row>
    <row r="176" spans="1:5" ht="18">
      <c r="A176" s="73"/>
      <c r="B176" s="73"/>
      <c r="C176" s="73"/>
      <c r="D176" s="73"/>
      <c r="E176" s="73"/>
    </row>
    <row r="177" spans="1:5" ht="18">
      <c r="A177" s="73"/>
      <c r="B177" s="73"/>
      <c r="C177" s="73"/>
      <c r="D177" s="73"/>
      <c r="E177" s="73"/>
    </row>
    <row r="178" spans="1:5" ht="18">
      <c r="A178" s="73"/>
      <c r="B178" s="73"/>
      <c r="C178" s="73"/>
      <c r="D178" s="73"/>
      <c r="E178" s="73"/>
    </row>
    <row r="179" spans="1:5" ht="18">
      <c r="A179" s="73"/>
      <c r="B179" s="73"/>
      <c r="C179" s="73"/>
      <c r="D179" s="73"/>
      <c r="E179" s="73"/>
    </row>
    <row r="180" spans="1:5" ht="18">
      <c r="A180" s="73"/>
      <c r="B180" s="73"/>
      <c r="C180" s="73"/>
      <c r="D180" s="73"/>
      <c r="E180" s="73"/>
    </row>
    <row r="181" spans="1:5" ht="18">
      <c r="A181" s="73"/>
      <c r="B181" s="73"/>
      <c r="C181" s="73"/>
      <c r="D181" s="73"/>
      <c r="E181" s="73"/>
    </row>
    <row r="182" spans="1:5" ht="18">
      <c r="A182" s="73"/>
      <c r="B182" s="73"/>
      <c r="C182" s="73"/>
      <c r="D182" s="73"/>
      <c r="E182" s="73"/>
    </row>
    <row r="183" spans="1:5" ht="18">
      <c r="A183" s="73"/>
      <c r="B183" s="73"/>
      <c r="C183" s="73"/>
      <c r="D183" s="73"/>
      <c r="E183" s="73"/>
    </row>
    <row r="184" spans="1:5" ht="18">
      <c r="A184" s="73"/>
      <c r="B184" s="73"/>
      <c r="C184" s="73"/>
      <c r="D184" s="73"/>
      <c r="E184" s="73"/>
    </row>
    <row r="185" spans="1:5" ht="18">
      <c r="A185" s="73"/>
      <c r="B185" s="73"/>
      <c r="C185" s="73"/>
      <c r="D185" s="73"/>
      <c r="E185" s="73"/>
    </row>
    <row r="186" spans="1:5" ht="18">
      <c r="A186" s="73"/>
      <c r="B186" s="73"/>
      <c r="C186" s="73"/>
      <c r="D186" s="73"/>
      <c r="E186" s="73"/>
    </row>
    <row r="187" spans="1:5" ht="18">
      <c r="A187" s="73"/>
      <c r="B187" s="73"/>
      <c r="C187" s="73"/>
      <c r="D187" s="73"/>
      <c r="E187" s="73"/>
    </row>
    <row r="188" spans="1:5" ht="18">
      <c r="A188" s="73"/>
      <c r="B188" s="73"/>
      <c r="C188" s="73"/>
      <c r="D188" s="73"/>
      <c r="E188" s="73"/>
    </row>
    <row r="189" spans="1:5" ht="18">
      <c r="A189" s="73"/>
      <c r="B189" s="73"/>
      <c r="C189" s="73"/>
      <c r="D189" s="73"/>
      <c r="E189" s="73"/>
    </row>
    <row r="190" spans="1:5" ht="18">
      <c r="A190" s="73"/>
      <c r="B190" s="73"/>
      <c r="C190" s="73"/>
      <c r="D190" s="73"/>
      <c r="E190" s="73"/>
    </row>
    <row r="191" spans="1:5" ht="18">
      <c r="A191" s="73"/>
      <c r="B191" s="73"/>
      <c r="C191" s="73"/>
      <c r="D191" s="73"/>
      <c r="E191" s="73"/>
    </row>
    <row r="192" spans="1:5" ht="18">
      <c r="A192" s="73"/>
      <c r="B192" s="73"/>
      <c r="C192" s="73"/>
      <c r="D192" s="73"/>
      <c r="E192" s="73"/>
    </row>
    <row r="193" spans="1:5" ht="18">
      <c r="A193" s="73"/>
      <c r="B193" s="73"/>
      <c r="C193" s="73"/>
      <c r="D193" s="73"/>
      <c r="E193" s="73"/>
    </row>
    <row r="194" spans="1:5" ht="18">
      <c r="A194" s="73"/>
      <c r="B194" s="73"/>
      <c r="C194" s="73"/>
      <c r="D194" s="73"/>
      <c r="E194" s="73"/>
    </row>
    <row r="195" spans="1:5" ht="18">
      <c r="A195" s="73"/>
      <c r="B195" s="73"/>
      <c r="C195" s="73"/>
      <c r="D195" s="73"/>
      <c r="E195" s="73"/>
    </row>
    <row r="196" spans="1:5" ht="18">
      <c r="A196" s="73"/>
      <c r="B196" s="73"/>
      <c r="C196" s="73"/>
      <c r="D196" s="73"/>
      <c r="E196" s="73"/>
    </row>
    <row r="197" spans="1:5" ht="18">
      <c r="A197" s="73"/>
      <c r="B197" s="73"/>
      <c r="C197" s="73"/>
      <c r="D197" s="73"/>
      <c r="E197" s="73"/>
    </row>
    <row r="198" spans="1:5" ht="18">
      <c r="A198" s="73"/>
      <c r="B198" s="73"/>
      <c r="C198" s="73"/>
      <c r="D198" s="73"/>
      <c r="E198" s="73"/>
    </row>
    <row r="199" spans="1:5" ht="18">
      <c r="A199" s="73"/>
      <c r="B199" s="73"/>
      <c r="C199" s="73"/>
      <c r="D199" s="73"/>
      <c r="E199" s="73"/>
    </row>
    <row r="200" spans="1:5" ht="18">
      <c r="A200" s="73"/>
      <c r="B200" s="73"/>
      <c r="C200" s="73"/>
      <c r="D200" s="73"/>
      <c r="E200" s="73"/>
    </row>
    <row r="201" spans="1:5" ht="18">
      <c r="A201" s="73"/>
      <c r="B201" s="73"/>
      <c r="C201" s="73"/>
      <c r="D201" s="73"/>
      <c r="E201" s="73"/>
    </row>
    <row r="202" spans="1:5" ht="18">
      <c r="A202" s="73"/>
      <c r="B202" s="73"/>
      <c r="C202" s="73"/>
      <c r="D202" s="73"/>
      <c r="E202" s="73"/>
    </row>
    <row r="203" spans="1:5" ht="18">
      <c r="A203" s="73"/>
      <c r="B203" s="73"/>
      <c r="C203" s="73"/>
      <c r="D203" s="73"/>
      <c r="E203" s="73"/>
    </row>
    <row r="204" spans="1:5" ht="18">
      <c r="A204" s="73"/>
      <c r="B204" s="73"/>
      <c r="C204" s="73"/>
      <c r="D204" s="73"/>
      <c r="E204" s="73"/>
    </row>
    <row r="205" spans="1:5" ht="18">
      <c r="A205" s="73"/>
      <c r="B205" s="73"/>
      <c r="C205" s="73"/>
      <c r="D205" s="73"/>
      <c r="E205" s="73"/>
    </row>
    <row r="206" spans="1:5" ht="18">
      <c r="A206" s="73"/>
      <c r="B206" s="73"/>
      <c r="C206" s="73"/>
      <c r="D206" s="73"/>
      <c r="E206" s="73"/>
    </row>
    <row r="207" spans="1:5" ht="18">
      <c r="A207" s="73"/>
      <c r="B207" s="73"/>
      <c r="C207" s="73"/>
      <c r="D207" s="73"/>
      <c r="E207" s="73"/>
    </row>
    <row r="208" spans="1:5" ht="18">
      <c r="A208" s="73"/>
      <c r="B208" s="73"/>
      <c r="C208" s="73"/>
      <c r="D208" s="73"/>
      <c r="E208" s="73"/>
    </row>
    <row r="209" spans="1:5" ht="18">
      <c r="A209" s="73"/>
      <c r="B209" s="73"/>
      <c r="C209" s="73"/>
      <c r="D209" s="73"/>
      <c r="E209" s="73"/>
    </row>
    <row r="210" spans="1:5" ht="18">
      <c r="A210" s="73"/>
      <c r="B210" s="73"/>
      <c r="C210" s="73"/>
      <c r="D210" s="73"/>
      <c r="E210" s="73"/>
    </row>
    <row r="211" spans="1:5" ht="18">
      <c r="A211" s="73"/>
      <c r="B211" s="73"/>
      <c r="C211" s="73"/>
      <c r="D211" s="73"/>
      <c r="E211" s="73"/>
    </row>
    <row r="212" spans="1:5" ht="18">
      <c r="A212" s="73"/>
      <c r="B212" s="73"/>
      <c r="C212" s="73"/>
      <c r="D212" s="73"/>
      <c r="E212" s="73"/>
    </row>
    <row r="213" spans="1:5" ht="18">
      <c r="A213" s="73"/>
      <c r="B213" s="73"/>
      <c r="C213" s="73"/>
      <c r="D213" s="73"/>
      <c r="E213" s="73"/>
    </row>
    <row r="214" spans="1:5" ht="18">
      <c r="A214" s="73"/>
      <c r="B214" s="73"/>
      <c r="C214" s="73"/>
      <c r="D214" s="73"/>
      <c r="E214" s="73"/>
    </row>
    <row r="215" spans="1:5" ht="18">
      <c r="A215" s="73"/>
      <c r="B215" s="73"/>
      <c r="C215" s="73"/>
      <c r="D215" s="73"/>
      <c r="E215" s="73"/>
    </row>
    <row r="216" spans="1:5" ht="18">
      <c r="A216" s="73"/>
      <c r="B216" s="73"/>
      <c r="C216" s="73"/>
      <c r="D216" s="73"/>
      <c r="E216" s="73"/>
    </row>
    <row r="217" spans="1:5" ht="18">
      <c r="A217" s="73"/>
      <c r="B217" s="73"/>
      <c r="C217" s="73"/>
      <c r="D217" s="73"/>
      <c r="E217" s="73"/>
    </row>
    <row r="218" spans="1:5" ht="18">
      <c r="A218" s="73"/>
      <c r="B218" s="73"/>
      <c r="C218" s="73"/>
      <c r="D218" s="73"/>
      <c r="E218" s="73"/>
    </row>
    <row r="219" spans="1:5" ht="18">
      <c r="A219" s="73"/>
      <c r="B219" s="73"/>
      <c r="C219" s="73"/>
      <c r="D219" s="73"/>
      <c r="E219" s="73"/>
    </row>
    <row r="220" spans="1:5" ht="18">
      <c r="A220" s="73"/>
      <c r="B220" s="73"/>
      <c r="C220" s="73"/>
      <c r="D220" s="73"/>
      <c r="E220" s="73"/>
    </row>
    <row r="221" spans="1:5" ht="18">
      <c r="A221" s="73"/>
      <c r="B221" s="73"/>
      <c r="C221" s="73"/>
      <c r="D221" s="73"/>
      <c r="E221" s="73"/>
    </row>
    <row r="222" spans="1:5" ht="18">
      <c r="A222" s="73"/>
      <c r="B222" s="73"/>
      <c r="C222" s="73"/>
      <c r="D222" s="73"/>
      <c r="E222" s="73"/>
    </row>
    <row r="223" spans="1:5" ht="18">
      <c r="A223" s="73"/>
      <c r="B223" s="73"/>
      <c r="C223" s="73"/>
      <c r="D223" s="73"/>
      <c r="E223" s="73"/>
    </row>
    <row r="224" spans="1:5" ht="18">
      <c r="A224" s="73"/>
      <c r="B224" s="73"/>
      <c r="C224" s="73"/>
      <c r="D224" s="73"/>
      <c r="E224" s="73"/>
    </row>
    <row r="225" spans="1:5" ht="18">
      <c r="A225" s="73"/>
      <c r="B225" s="73"/>
      <c r="C225" s="73"/>
      <c r="D225" s="73"/>
      <c r="E225" s="73"/>
    </row>
    <row r="226" spans="1:5" ht="18">
      <c r="A226" s="73"/>
      <c r="B226" s="73"/>
      <c r="C226" s="73"/>
      <c r="D226" s="73"/>
      <c r="E226" s="73"/>
    </row>
    <row r="227" spans="1:5" ht="18">
      <c r="A227" s="73"/>
      <c r="B227" s="73"/>
      <c r="C227" s="73"/>
      <c r="D227" s="73"/>
      <c r="E227" s="73"/>
    </row>
    <row r="228" spans="1:5" ht="18">
      <c r="A228" s="73"/>
      <c r="B228" s="73"/>
      <c r="C228" s="73"/>
      <c r="D228" s="73"/>
      <c r="E228" s="73"/>
    </row>
    <row r="229" spans="1:5" ht="18">
      <c r="A229" s="73"/>
      <c r="B229" s="73"/>
      <c r="C229" s="73"/>
      <c r="D229" s="73"/>
      <c r="E229" s="73"/>
    </row>
    <row r="230" spans="1:5" ht="18">
      <c r="A230" s="73"/>
      <c r="B230" s="73"/>
      <c r="C230" s="73"/>
      <c r="D230" s="73"/>
      <c r="E230" s="73"/>
    </row>
    <row r="231" spans="1:5" ht="18">
      <c r="A231" s="73"/>
      <c r="B231" s="73"/>
      <c r="C231" s="73"/>
      <c r="D231" s="73"/>
      <c r="E231" s="73"/>
    </row>
    <row r="232" spans="1:5" ht="18">
      <c r="A232" s="73"/>
      <c r="B232" s="73"/>
      <c r="C232" s="73"/>
      <c r="D232" s="73"/>
      <c r="E232" s="73"/>
    </row>
    <row r="233" spans="1:5" ht="18">
      <c r="A233" s="73"/>
      <c r="B233" s="73"/>
      <c r="C233" s="73"/>
      <c r="D233" s="73"/>
      <c r="E233" s="73"/>
    </row>
    <row r="234" spans="1:5" ht="18">
      <c r="A234" s="73"/>
      <c r="B234" s="73"/>
      <c r="C234" s="73"/>
      <c r="D234" s="73"/>
      <c r="E234" s="73"/>
    </row>
    <row r="235" spans="1:5" ht="18">
      <c r="A235" s="73"/>
      <c r="B235" s="73"/>
      <c r="C235" s="73"/>
      <c r="D235" s="73"/>
      <c r="E235" s="73"/>
    </row>
    <row r="236" spans="1:5" ht="18">
      <c r="A236" s="73"/>
      <c r="B236" s="73"/>
      <c r="C236" s="73"/>
      <c r="D236" s="73"/>
      <c r="E236" s="73"/>
    </row>
  </sheetData>
  <mergeCells count="36">
    <mergeCell ref="A10:A14"/>
    <mergeCell ref="A15:B15"/>
    <mergeCell ref="A9:B9"/>
    <mergeCell ref="A8:B8"/>
    <mergeCell ref="A16:B16"/>
    <mergeCell ref="A7:B7"/>
    <mergeCell ref="A6:B6"/>
    <mergeCell ref="A5:B5"/>
    <mergeCell ref="A4:B4"/>
    <mergeCell ref="A3:B3"/>
    <mergeCell ref="A17:B19"/>
    <mergeCell ref="D17:D19"/>
    <mergeCell ref="A23:B23"/>
    <mergeCell ref="A24:A30"/>
    <mergeCell ref="A37:A42"/>
    <mergeCell ref="A31:A36"/>
    <mergeCell ref="C17:C19"/>
    <mergeCell ref="A64:A67"/>
    <mergeCell ref="A68:A71"/>
    <mergeCell ref="A74:A81"/>
    <mergeCell ref="A44:A47"/>
    <mergeCell ref="A48:A51"/>
    <mergeCell ref="A52:A55"/>
    <mergeCell ref="A56:A59"/>
    <mergeCell ref="A60:A63"/>
    <mergeCell ref="A82:A87"/>
    <mergeCell ref="A88:A94"/>
    <mergeCell ref="A135:A143"/>
    <mergeCell ref="A144:A152"/>
    <mergeCell ref="A153:A161"/>
    <mergeCell ref="A105:A109"/>
    <mergeCell ref="A110:A114"/>
    <mergeCell ref="A115:A119"/>
    <mergeCell ref="A120:A124"/>
    <mergeCell ref="A126:A134"/>
    <mergeCell ref="A95:A102"/>
  </mergeCells>
  <phoneticPr fontId="5"/>
  <dataValidations count="13">
    <dataValidation type="list" allowBlank="1" showInputMessage="1" showErrorMessage="1" sqref="C17:D19" xr:uid="{00000000-0002-0000-0000-000000000000}">
      <formula1>$L$2</formula1>
    </dataValidation>
    <dataValidation type="list" allowBlank="1" showInputMessage="1" showErrorMessage="1" sqref="C92:D92 C40:D40" xr:uid="{00000000-0002-0000-0000-000001000000}">
      <formula1>$F$23:$F$24</formula1>
    </dataValidation>
    <dataValidation type="list" allowBlank="1" showInputMessage="1" showErrorMessage="1" sqref="C3" xr:uid="{00000000-0002-0000-0000-000002000000}">
      <formula1>$F$2:$F$10</formula1>
    </dataValidation>
    <dataValidation type="list" allowBlank="1" showInputMessage="1" showErrorMessage="1" sqref="C6:D6" xr:uid="{00000000-0002-0000-0000-000003000000}">
      <formula1>$H$2:$H$49</formula1>
    </dataValidation>
    <dataValidation type="list" allowBlank="1" showInputMessage="1" showErrorMessage="1" sqref="C4:D4" xr:uid="{00000000-0002-0000-0000-000004000000}">
      <formula1>$F$13:$F$15</formula1>
    </dataValidation>
    <dataValidation type="list" allowBlank="1" showInputMessage="1" showErrorMessage="1" sqref="C5:D5" xr:uid="{00000000-0002-0000-0000-000005000000}">
      <formula1>$F$18:$F$19</formula1>
    </dataValidation>
    <dataValidation type="list" allowBlank="1" showInputMessage="1" showErrorMessage="1" sqref="C27:D27 C78:D78" xr:uid="{00000000-0002-0000-0000-000006000000}">
      <formula1>$L$5</formula1>
    </dataValidation>
    <dataValidation type="list" allowBlank="1" showInputMessage="1" showErrorMessage="1" sqref="C39:D39" xr:uid="{00000000-0002-0000-0000-000007000000}">
      <formula1>$O$27:$O$37</formula1>
    </dataValidation>
    <dataValidation type="list" allowBlank="1" showInputMessage="1" showErrorMessage="1" sqref="C90:D90" xr:uid="{00000000-0002-0000-0000-000008000000}">
      <formula1>$O$40:$O$47</formula1>
    </dataValidation>
    <dataValidation type="list" allowBlank="1" showInputMessage="1" showErrorMessage="1" sqref="C26:D26 C76:D76" xr:uid="{00000000-0002-0000-0000-000009000000}">
      <formula1>$O$2:$O$11</formula1>
    </dataValidation>
    <dataValidation type="list" allowBlank="1" showInputMessage="1" showErrorMessage="1" sqref="C33:D33 C84:D84" xr:uid="{00000000-0002-0000-0000-00000A000000}">
      <formula1>$O$14:$O$24</formula1>
    </dataValidation>
    <dataValidation type="list" allowBlank="1" showInputMessage="1" showErrorMessage="1" sqref="C95:D102" xr:uid="{00000000-0002-0000-0000-00000B000000}">
      <formula1>$O$51:$O$58</formula1>
    </dataValidation>
    <dataValidation type="list" allowBlank="1" showInputMessage="1" showErrorMessage="1" sqref="D3" xr:uid="{252D6169-8F3D-4AA3-9264-DED6EDA88D71}">
      <formula1>$F$2:$F$11</formula1>
    </dataValidation>
  </dataValidations>
  <hyperlinks>
    <hyperlink ref="C30" r:id="rId1" xr:uid="{E3E172F6-F2A4-458D-94D6-65576EEE2E2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workbookViewId="0">
      <selection activeCell="A2" sqref="A2"/>
    </sheetView>
  </sheetViews>
  <sheetFormatPr defaultRowHeight="13.2"/>
  <sheetData>
    <row r="1" spans="1:15" ht="14.4">
      <c r="A1" s="15" t="e">
        <f>LEFT(D1,LEN(D1)-2)</f>
        <v>#VALUE!</v>
      </c>
      <c r="B1" s="16">
        <f>+'０．登録フォーム'!D6</f>
        <v>0</v>
      </c>
      <c r="C1" s="17"/>
      <c r="D1" s="16">
        <f>+'０．登録フォーム'!D7</f>
        <v>0</v>
      </c>
      <c r="E1" s="17"/>
      <c r="F1" s="18"/>
      <c r="G1" s="18"/>
      <c r="H1" s="19"/>
      <c r="I1" s="19"/>
      <c r="J1" s="19"/>
      <c r="K1" s="18"/>
      <c r="L1" s="18"/>
      <c r="M1" s="18"/>
      <c r="N1" s="18"/>
      <c r="O1" s="18"/>
    </row>
    <row r="2" spans="1:15" ht="14.4">
      <c r="A2" s="18"/>
      <c r="B2" s="19"/>
      <c r="C2" s="17"/>
      <c r="D2" s="16"/>
      <c r="E2" s="17"/>
      <c r="F2" s="18"/>
      <c r="G2" s="18"/>
      <c r="H2" s="19"/>
      <c r="I2" s="19"/>
      <c r="J2" s="19"/>
      <c r="K2" s="18"/>
      <c r="L2" s="18"/>
      <c r="M2" s="18"/>
      <c r="N2" s="18"/>
      <c r="O2" s="18"/>
    </row>
    <row r="3" spans="1:15" ht="14.4">
      <c r="A3" s="20" t="s">
        <v>131</v>
      </c>
      <c r="B3" s="16" t="s">
        <v>132</v>
      </c>
      <c r="C3" s="16" t="s">
        <v>133</v>
      </c>
      <c r="D3" s="16" t="s">
        <v>134</v>
      </c>
      <c r="E3" s="16" t="s">
        <v>135</v>
      </c>
      <c r="F3" s="16" t="s">
        <v>136</v>
      </c>
      <c r="G3" s="16" t="s">
        <v>137</v>
      </c>
      <c r="H3" s="16" t="s">
        <v>138</v>
      </c>
      <c r="I3" s="16"/>
      <c r="J3" s="18" t="s">
        <v>80</v>
      </c>
      <c r="K3" s="18" t="s">
        <v>147</v>
      </c>
      <c r="L3" s="18" t="s">
        <v>99</v>
      </c>
      <c r="M3" s="18"/>
      <c r="N3" s="18"/>
      <c r="O3" s="18"/>
    </row>
    <row r="4" spans="1:15" ht="14.4">
      <c r="A4" s="18" t="s">
        <v>139</v>
      </c>
      <c r="B4" s="19">
        <f>+'０．登録フォーム'!D44</f>
        <v>0</v>
      </c>
      <c r="C4" s="19">
        <f>+'０．登録フォーム'!D48</f>
        <v>0</v>
      </c>
      <c r="D4" s="19">
        <f>+'０．登録フォーム'!D52</f>
        <v>0</v>
      </c>
      <c r="E4" s="19">
        <f>+'０．登録フォーム'!D56</f>
        <v>0</v>
      </c>
      <c r="F4" s="19">
        <f>+'０．登録フォーム'!D60</f>
        <v>0</v>
      </c>
      <c r="G4" s="19">
        <f>+'０．登録フォーム'!D64</f>
        <v>0</v>
      </c>
      <c r="H4" s="19">
        <f>+'０．登録フォーム'!D68</f>
        <v>0</v>
      </c>
      <c r="I4" s="19"/>
      <c r="J4" s="19">
        <f>+'０．登録フォーム'!D24</f>
        <v>0</v>
      </c>
      <c r="K4" s="19" t="str">
        <f>IF(+'０．登録フォーム'!D39="外部指導者(コーチ)",","&amp;'０．登録フォーム'!D37,"")</f>
        <v/>
      </c>
      <c r="L4" s="19" t="str">
        <f>IF(+'０．登録フォーム'!D39="マネージャー(教員)",","&amp;'０．登録フォーム'!D37,IF(+'０．登録フォーム'!D39="マネージャー(生徒)",","&amp;'０．登録フォーム'!D37,""))</f>
        <v/>
      </c>
      <c r="M4" s="18"/>
      <c r="N4" s="18"/>
      <c r="O4" s="18"/>
    </row>
    <row r="5" spans="1:15" ht="14.4">
      <c r="A5" s="18" t="s">
        <v>140</v>
      </c>
      <c r="B5" s="19">
        <f>+'０．登録フォーム'!D45</f>
        <v>0</v>
      </c>
      <c r="C5" s="19">
        <f>+'０．登録フォーム'!D49</f>
        <v>0</v>
      </c>
      <c r="D5" s="19">
        <f>+'０．登録フォーム'!D53</f>
        <v>0</v>
      </c>
      <c r="E5" s="19">
        <f>+'０．登録フォーム'!D57</f>
        <v>0</v>
      </c>
      <c r="F5" s="19">
        <f>+'０．登録フォーム'!D61</f>
        <v>0</v>
      </c>
      <c r="G5" s="19">
        <f>+'０．登録フォーム'!D65</f>
        <v>0</v>
      </c>
      <c r="H5" s="19">
        <f>+'０．登録フォーム'!D69</f>
        <v>0</v>
      </c>
      <c r="I5" s="19"/>
      <c r="J5" s="19">
        <f>+'０．登録フォーム'!D25</f>
        <v>0</v>
      </c>
      <c r="K5" s="19" t="str">
        <f>IF(K4="","",","&amp;'０．登録フォーム'!D38)</f>
        <v/>
      </c>
      <c r="L5" s="19" t="str">
        <f>IF(L4="","",","&amp;'０．登録フォーム'!D38)</f>
        <v/>
      </c>
      <c r="M5" s="18"/>
      <c r="N5" s="18"/>
      <c r="O5" s="18"/>
    </row>
    <row r="6" spans="1:15" ht="14.4">
      <c r="A6" s="18"/>
      <c r="B6" s="19"/>
      <c r="C6" s="19"/>
      <c r="D6" s="19"/>
      <c r="E6" s="19"/>
      <c r="F6" s="19"/>
      <c r="G6" s="19"/>
      <c r="H6" s="19"/>
      <c r="I6" s="19"/>
      <c r="J6" s="19"/>
      <c r="K6" s="18"/>
      <c r="L6" s="18"/>
      <c r="M6" s="18"/>
      <c r="N6" s="18"/>
      <c r="O6" s="18"/>
    </row>
    <row r="7" spans="1:15" ht="14.4">
      <c r="A7" s="21" t="e">
        <f>IF('０．登録フォーム'!D5="男子","BT",IF('０．登録フォーム'!D5="女子","GT",""))&amp;","&amp;$A$1&amp;",-1,"</f>
        <v>#VALUE!</v>
      </c>
      <c r="B7" s="22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3"/>
      <c r="O7" s="23"/>
    </row>
    <row r="8" spans="1:15" ht="14.4">
      <c r="A8" s="18"/>
      <c r="B8" s="19"/>
      <c r="C8" s="19"/>
      <c r="D8" s="19"/>
      <c r="E8" s="19"/>
      <c r="F8" s="19"/>
      <c r="G8" s="19"/>
      <c r="H8" s="19"/>
      <c r="I8" s="19"/>
      <c r="J8" s="19"/>
      <c r="K8" s="18"/>
      <c r="L8" s="18"/>
      <c r="M8" s="18"/>
      <c r="N8" s="18"/>
      <c r="O8" s="18"/>
    </row>
    <row r="9" spans="1:15" ht="14.4">
      <c r="A9" s="21" t="e">
        <f>A3&amp;","&amp;$A$1&amp;"（"&amp;B1&amp;"）"</f>
        <v>#VALUE!</v>
      </c>
      <c r="B9" s="22"/>
      <c r="C9" s="22"/>
      <c r="D9" s="22"/>
      <c r="E9" s="22"/>
      <c r="F9" s="22"/>
      <c r="G9" s="23"/>
      <c r="H9" s="23"/>
      <c r="I9" s="23"/>
      <c r="J9" s="23"/>
      <c r="K9" s="23"/>
      <c r="L9" s="23"/>
      <c r="M9" s="23"/>
      <c r="N9" s="23"/>
      <c r="O9" s="23"/>
    </row>
    <row r="10" spans="1:15" ht="14.4">
      <c r="A10" s="21" t="str">
        <f>+"監督,"&amp;J4</f>
        <v>監督,0</v>
      </c>
      <c r="B10" s="22"/>
      <c r="C10" s="22"/>
      <c r="D10" s="22"/>
      <c r="E10" s="22"/>
      <c r="F10" s="22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4.4">
      <c r="A11" s="21" t="str">
        <f>+"ふりがな,"&amp;J5</f>
        <v>ふりがな,0</v>
      </c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3"/>
      <c r="N11" s="23"/>
      <c r="O11" s="23"/>
    </row>
    <row r="12" spans="1:15" ht="14.4">
      <c r="A12" s="21" t="str">
        <f>+"コーチ"&amp;K4</f>
        <v>コーチ</v>
      </c>
      <c r="B12" s="22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4.4">
      <c r="A13" s="21" t="str">
        <f>+"ふりがな"&amp;K5</f>
        <v>ふりがな</v>
      </c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4.4">
      <c r="A14" s="21" t="str">
        <f>+"マネージャー"&amp;L4</f>
        <v>マネージャー</v>
      </c>
      <c r="B14" s="22"/>
      <c r="C14" s="22"/>
      <c r="D14" s="22"/>
      <c r="E14" s="22"/>
      <c r="F14" s="22"/>
      <c r="G14" s="23"/>
      <c r="H14" s="23"/>
      <c r="I14" s="23"/>
      <c r="J14" s="23"/>
      <c r="K14" s="23"/>
      <c r="L14" s="23"/>
      <c r="M14" s="23"/>
      <c r="N14" s="23"/>
      <c r="O14" s="23"/>
    </row>
    <row r="15" spans="1:15" ht="14.4">
      <c r="A15" s="21" t="str">
        <f>+"ふりがな"&amp;L5</f>
        <v>ふりがな</v>
      </c>
      <c r="B15" s="22"/>
      <c r="C15" s="22"/>
      <c r="D15" s="22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</row>
    <row r="16" spans="1:15" ht="14.4">
      <c r="A16" s="21" t="str">
        <f>+A4&amp;","&amp;B4&amp;","&amp;C4&amp;","&amp;D4&amp;","&amp;E4&amp;","&amp;F4&amp;","&amp;G4&amp;","&amp;H4</f>
        <v>選手,0,0,0,0,0,0,0</v>
      </c>
      <c r="B16" s="22"/>
      <c r="C16" s="22"/>
      <c r="D16" s="22"/>
      <c r="E16" s="22"/>
      <c r="F16" s="22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4.4">
      <c r="A17" s="21" t="str">
        <f>+A5&amp;","&amp;B5&amp;","&amp;C5&amp;","&amp;D5&amp;","&amp;E5&amp;","&amp;F5&amp;","&amp;G5&amp;","&amp;H5</f>
        <v>ふりがな,0,0,0,0,0,0,0</v>
      </c>
      <c r="B17" s="22"/>
      <c r="C17" s="22"/>
      <c r="D17" s="22"/>
      <c r="E17" s="22"/>
      <c r="F17" s="22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4.4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8"/>
      <c r="L18" s="18"/>
      <c r="M18" s="18"/>
      <c r="N18" s="18"/>
      <c r="O18" s="18"/>
    </row>
  </sheetData>
  <sheetProtection algorithmName="SHA-512" hashValue="Nb67AxBs1+wKuJhbZJmV5tVGoY7UsdG6myDTOBF2AboKzLm7wGQkEN4YObjCwQvzwCtpjVlw3thng8DDqfX9mw==" saltValue="1ZDLE7rRccMs5Nsn+/mnsw==" spinCount="100000" sheet="1" objects="1" scenarios="1"/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2"/>
  <sheetViews>
    <sheetView workbookViewId="0"/>
  </sheetViews>
  <sheetFormatPr defaultRowHeight="13.2"/>
  <cols>
    <col min="2" max="2" width="9.21875" bestFit="1" customWidth="1"/>
    <col min="3" max="3" width="20.109375" bestFit="1" customWidth="1"/>
    <col min="4" max="4" width="5.21875" bestFit="1" customWidth="1"/>
    <col min="5" max="5" width="24.44140625" bestFit="1" customWidth="1"/>
    <col min="6" max="6" width="10.77734375" bestFit="1" customWidth="1"/>
    <col min="7" max="7" width="15.77734375" bestFit="1" customWidth="1"/>
  </cols>
  <sheetData>
    <row r="1" spans="1:8">
      <c r="A1">
        <f>+'０．登録フォーム'!D7</f>
        <v>0</v>
      </c>
    </row>
    <row r="3" spans="1:8">
      <c r="A3" t="s">
        <v>150</v>
      </c>
    </row>
    <row r="4" spans="1:8">
      <c r="A4" s="14" t="s">
        <v>151</v>
      </c>
      <c r="B4" s="14" t="s">
        <v>152</v>
      </c>
      <c r="C4" s="14" t="s">
        <v>153</v>
      </c>
      <c r="D4" s="14" t="s">
        <v>154</v>
      </c>
      <c r="E4" s="14" t="s">
        <v>90</v>
      </c>
      <c r="F4" s="14" t="s">
        <v>155</v>
      </c>
      <c r="G4" s="14" t="s">
        <v>119</v>
      </c>
      <c r="H4" s="14"/>
    </row>
    <row r="5" spans="1:8">
      <c r="A5" s="718" t="str">
        <f>IF('０．登録フォーム'!D109=1,"１位",IF('０．登録フォーム'!D109=2,"２位",IF('０．登録フォーム'!D109=3,"３位",IF('０．登録フォーム'!D109=4,"３位",IF('０．登録フォーム'!D109=5,"５位",IF('０．登録フォーム'!D109=6,"５位",""))))))</f>
        <v/>
      </c>
      <c r="B5" s="718">
        <f>+'０．登録フォーム'!D6</f>
        <v>0</v>
      </c>
      <c r="C5" s="30">
        <f>+'０．登録フォーム'!D106</f>
        <v>0</v>
      </c>
      <c r="D5" s="719" t="str">
        <f>IF('０．登録フォーム'!D107=1,"１",IF('０．登録フォーム'!D107=2,"２",IF('０．登録フォーム'!D107=3,"３","")))</f>
        <v/>
      </c>
      <c r="E5" s="31">
        <f>+'０．登録フォーム'!D8</f>
        <v>0</v>
      </c>
      <c r="F5" s="31">
        <f>+'０．登録フォーム'!D75</f>
        <v>0</v>
      </c>
      <c r="G5" s="31" t="str">
        <f>IF('０．登録フォーム'!D89="","",'０．登録フォーム'!D89)</f>
        <v/>
      </c>
      <c r="H5" s="14"/>
    </row>
    <row r="6" spans="1:8" ht="14.4">
      <c r="A6" s="718"/>
      <c r="B6" s="718"/>
      <c r="C6" s="28">
        <f>+'０．登録フォーム'!D105</f>
        <v>0</v>
      </c>
      <c r="D6" s="719"/>
      <c r="E6" s="29">
        <f>+'０．登録フォーム'!D7</f>
        <v>0</v>
      </c>
      <c r="F6" s="29">
        <f>+'０．登録フォーム'!D74</f>
        <v>0</v>
      </c>
      <c r="G6" s="29" t="str">
        <f>IF('０．登録フォーム'!D88="","",'０．登録フォーム'!D88)</f>
        <v/>
      </c>
      <c r="H6" s="14"/>
    </row>
    <row r="7" spans="1:8">
      <c r="A7" s="718" t="str">
        <f>IF('０．登録フォーム'!D114=1,"１位",IF('０．登録フォーム'!D114=2,"２位",IF('０．登録フォーム'!D114=3,"３位",IF('０．登録フォーム'!D114=4,"３位",IF('０．登録フォーム'!D114=5,"５位",IF('０．登録フォーム'!D114=6,"５位",""))))))</f>
        <v/>
      </c>
      <c r="B7" s="718">
        <f>+'０．登録フォーム'!D6</f>
        <v>0</v>
      </c>
      <c r="C7" s="30">
        <f>+'０．登録フォーム'!D111</f>
        <v>0</v>
      </c>
      <c r="D7" s="719" t="str">
        <f>IF('０．登録フォーム'!D112=1,"１",IF('０．登録フォーム'!D112=2,"２",IF('０．登録フォーム'!D112=3,"３","")))</f>
        <v/>
      </c>
      <c r="E7" s="31">
        <f>+'０．登録フォーム'!D8</f>
        <v>0</v>
      </c>
      <c r="F7" s="31">
        <f>+'０．登録フォーム'!D75</f>
        <v>0</v>
      </c>
      <c r="G7" s="31" t="str">
        <f>IF('０．登録フォーム'!D89="","",'０．登録フォーム'!D89)</f>
        <v/>
      </c>
    </row>
    <row r="8" spans="1:8" ht="14.4">
      <c r="A8" s="718"/>
      <c r="B8" s="718"/>
      <c r="C8" s="28">
        <f>+'０．登録フォーム'!D110</f>
        <v>0</v>
      </c>
      <c r="D8" s="719"/>
      <c r="E8" s="29">
        <f>+'０．登録フォーム'!D7</f>
        <v>0</v>
      </c>
      <c r="F8" s="29">
        <f>+'０．登録フォーム'!D74</f>
        <v>0</v>
      </c>
      <c r="G8" s="29" t="str">
        <f>IF('０．登録フォーム'!D88="","",'０．登録フォーム'!D88)</f>
        <v/>
      </c>
    </row>
    <row r="9" spans="1:8">
      <c r="A9" s="718" t="str">
        <f>IF('０．登録フォーム'!D119=1,"１位",IF('０．登録フォーム'!D119=2,"２位",IF('０．登録フォーム'!D119=3,"３位",IF('０．登録フォーム'!D119=4,"３位",IF('０．登録フォーム'!D119=5,"５位",IF('０．登録フォーム'!D119=6,"５位",""))))))</f>
        <v/>
      </c>
      <c r="B9" s="718">
        <f>+'０．登録フォーム'!D6</f>
        <v>0</v>
      </c>
      <c r="C9" s="30">
        <f>+'０．登録フォーム'!D116</f>
        <v>0</v>
      </c>
      <c r="D9" s="719" t="str">
        <f>IF('０．登録フォーム'!D117=1,"１",IF('０．登録フォーム'!D117=2,"２",IF('０．登録フォーム'!D117=3,"３","")))</f>
        <v/>
      </c>
      <c r="E9" s="31">
        <f>+'０．登録フォーム'!D8</f>
        <v>0</v>
      </c>
      <c r="F9" s="31">
        <f>+'０．登録フォーム'!D75</f>
        <v>0</v>
      </c>
      <c r="G9" s="31" t="str">
        <f>IF('０．登録フォーム'!D89="","",'０．登録フォーム'!D89)</f>
        <v/>
      </c>
    </row>
    <row r="10" spans="1:8" ht="14.4">
      <c r="A10" s="718"/>
      <c r="B10" s="718"/>
      <c r="C10" s="28">
        <f>+'０．登録フォーム'!D115</f>
        <v>0</v>
      </c>
      <c r="D10" s="719"/>
      <c r="E10" s="29">
        <f>+'０．登録フォーム'!D7</f>
        <v>0</v>
      </c>
      <c r="F10" s="29">
        <f>+'０．登録フォーム'!D74</f>
        <v>0</v>
      </c>
      <c r="G10" s="29" t="str">
        <f>IF('０．登録フォーム'!D88="","",'０．登録フォーム'!D88)</f>
        <v/>
      </c>
    </row>
    <row r="11" spans="1:8">
      <c r="A11" s="718" t="str">
        <f>IF('０．登録フォーム'!D124=1,"１位",IF('０．登録フォーム'!D124=2,"２位",IF('０．登録フォーム'!D124=3,"３位",IF('０．登録フォーム'!D124=4,"３位",IF('０．登録フォーム'!D124=5,"５位",IF('０．登録フォーム'!D124=6,"５位",""))))))</f>
        <v/>
      </c>
      <c r="B11" s="718">
        <f>+'０．登録フォーム'!D6</f>
        <v>0</v>
      </c>
      <c r="C11" s="30">
        <f>+'０．登録フォーム'!D121</f>
        <v>0</v>
      </c>
      <c r="D11" s="719" t="str">
        <f>IF('０．登録フォーム'!D122=1,"１",IF('０．登録フォーム'!D122=2,"２",IF('０．登録フォーム'!D122=3,"３","")))</f>
        <v/>
      </c>
      <c r="E11" s="31">
        <f>+'０．登録フォーム'!D8</f>
        <v>0</v>
      </c>
      <c r="F11" s="31">
        <f>+'０．登録フォーム'!D75</f>
        <v>0</v>
      </c>
      <c r="G11" s="31" t="str">
        <f>IF('０．登録フォーム'!D89="","",'０．登録フォーム'!D89)</f>
        <v/>
      </c>
    </row>
    <row r="12" spans="1:8" ht="14.4">
      <c r="A12" s="718"/>
      <c r="B12" s="718"/>
      <c r="C12" s="28">
        <f>+'０．登録フォーム'!D120</f>
        <v>0</v>
      </c>
      <c r="D12" s="719"/>
      <c r="E12" s="29">
        <f>+'０．登録フォーム'!D7</f>
        <v>0</v>
      </c>
      <c r="F12" s="29">
        <f>+'０．登録フォーム'!D74</f>
        <v>0</v>
      </c>
      <c r="G12" s="29" t="str">
        <f>IF('０．登録フォーム'!D88="","",'０．登録フォーム'!D88)</f>
        <v/>
      </c>
    </row>
    <row r="15" spans="1:8">
      <c r="A15" t="s">
        <v>156</v>
      </c>
    </row>
    <row r="16" spans="1:8">
      <c r="A16" s="14" t="s">
        <v>151</v>
      </c>
      <c r="B16" s="14" t="s">
        <v>152</v>
      </c>
      <c r="C16" s="14" t="s">
        <v>153</v>
      </c>
      <c r="D16" s="14" t="s">
        <v>154</v>
      </c>
      <c r="E16" s="14" t="s">
        <v>90</v>
      </c>
      <c r="F16" s="14" t="s">
        <v>155</v>
      </c>
      <c r="G16" s="14" t="s">
        <v>119</v>
      </c>
    </row>
    <row r="17" spans="1:7">
      <c r="A17" s="718" t="str">
        <f>IF('０．登録フォーム'!D134=1,"１位",IF('０．登録フォーム'!D134=2,"２位",IF('０．登録フォーム'!D134=3,"３位",IF('０．登録フォーム'!D134=4,"３位",IF('０．登録フォーム'!D134=5,"５位",IF('０．登録フォーム'!D134=6,"５位",""))))))</f>
        <v/>
      </c>
      <c r="B17" s="718">
        <f>+'０．登録フォーム'!D6</f>
        <v>0</v>
      </c>
      <c r="C17" s="30">
        <f>+'０．登録フォーム'!D127</f>
        <v>0</v>
      </c>
      <c r="D17" s="719" t="str">
        <f>IF('０．登録フォーム'!D128=1,"１",IF('０．登録フォーム'!D128=2,"２",IF('０．登録フォーム'!D128=3,"３","")))</f>
        <v/>
      </c>
      <c r="E17" s="717">
        <f>+'０．登録フォーム'!D8</f>
        <v>0</v>
      </c>
      <c r="F17" s="717">
        <f>+'０．登録フォーム'!D75</f>
        <v>0</v>
      </c>
      <c r="G17" s="717" t="str">
        <f>IF('０．登録フォーム'!D89="","",'０．登録フォーム'!D89)</f>
        <v/>
      </c>
    </row>
    <row r="18" spans="1:7" ht="14.4">
      <c r="A18" s="718"/>
      <c r="B18" s="718"/>
      <c r="C18" s="28">
        <f>+'０．登録フォーム'!D126</f>
        <v>0</v>
      </c>
      <c r="D18" s="719"/>
      <c r="E18" s="717"/>
      <c r="F18" s="717"/>
      <c r="G18" s="717"/>
    </row>
    <row r="19" spans="1:7">
      <c r="A19" s="718"/>
      <c r="B19" s="718"/>
      <c r="C19" s="30">
        <f>+'０．登録フォーム'!D131</f>
        <v>0</v>
      </c>
      <c r="D19" s="719" t="str">
        <f>IF('０．登録フォーム'!D132=1,"１",IF('０．登録フォーム'!D132=2,"２",IF('０．登録フォーム'!D132=3,"３","")))</f>
        <v/>
      </c>
      <c r="E19" s="720">
        <f>+'０．登録フォーム'!D7</f>
        <v>0</v>
      </c>
      <c r="F19" s="720">
        <f>+'０．登録フォーム'!D74</f>
        <v>0</v>
      </c>
      <c r="G19" s="720" t="str">
        <f>IF('０．登録フォーム'!D88="","",'０．登録フォーム'!D88)</f>
        <v/>
      </c>
    </row>
    <row r="20" spans="1:7" ht="14.4">
      <c r="A20" s="718"/>
      <c r="B20" s="718"/>
      <c r="C20" s="28">
        <f>+'０．登録フォーム'!D130</f>
        <v>0</v>
      </c>
      <c r="D20" s="719"/>
      <c r="E20" s="720"/>
      <c r="F20" s="720"/>
      <c r="G20" s="720"/>
    </row>
    <row r="21" spans="1:7">
      <c r="A21" s="718" t="str">
        <f>IF('０．登録フォーム'!D143=1,"１位",IF('０．登録フォーム'!D143=2,"２位",IF('０．登録フォーム'!D143=3,"３位",IF('０．登録フォーム'!D143=4,"３位",IF('０．登録フォーム'!D143=5,"５位",IF('０．登録フォーム'!D143=6,"５位",""))))))</f>
        <v/>
      </c>
      <c r="B21" s="718">
        <f>+'０．登録フォーム'!D6</f>
        <v>0</v>
      </c>
      <c r="C21" s="30">
        <f>+'０．登録フォーム'!D136</f>
        <v>0</v>
      </c>
      <c r="D21" s="719" t="str">
        <f>IF('０．登録フォーム'!D137=1,"１",IF('０．登録フォーム'!D137=2,"２",IF('０．登録フォーム'!D137=3,"３","")))</f>
        <v/>
      </c>
      <c r="E21" s="717">
        <f>+'０．登録フォーム'!D8</f>
        <v>0</v>
      </c>
      <c r="F21" s="717">
        <f>+'０．登録フォーム'!D75</f>
        <v>0</v>
      </c>
      <c r="G21" s="717" t="str">
        <f>IF('０．登録フォーム'!D89="","",'０．登録フォーム'!D89)</f>
        <v/>
      </c>
    </row>
    <row r="22" spans="1:7" ht="14.4">
      <c r="A22" s="718"/>
      <c r="B22" s="718"/>
      <c r="C22" s="28">
        <f>+'０．登録フォーム'!D135</f>
        <v>0</v>
      </c>
      <c r="D22" s="719"/>
      <c r="E22" s="717"/>
      <c r="F22" s="717"/>
      <c r="G22" s="717"/>
    </row>
    <row r="23" spans="1:7">
      <c r="A23" s="718"/>
      <c r="B23" s="718"/>
      <c r="C23" s="30">
        <f>+'０．登録フォーム'!D140</f>
        <v>0</v>
      </c>
      <c r="D23" s="719" t="str">
        <f>IF('０．登録フォーム'!D141=1,"１",IF('０．登録フォーム'!D141=2,"２",IF('０．登録フォーム'!D141=3,"３","")))</f>
        <v/>
      </c>
      <c r="E23" s="720">
        <f>+'０．登録フォーム'!D7</f>
        <v>0</v>
      </c>
      <c r="F23" s="720">
        <f>+'０．登録フォーム'!D74</f>
        <v>0</v>
      </c>
      <c r="G23" s="720" t="str">
        <f>IF('０．登録フォーム'!D88="","",'０．登録フォーム'!D88)</f>
        <v/>
      </c>
    </row>
    <row r="24" spans="1:7" ht="14.4">
      <c r="A24" s="718"/>
      <c r="B24" s="718"/>
      <c r="C24" s="28">
        <f>+'０．登録フォーム'!D139</f>
        <v>0</v>
      </c>
      <c r="D24" s="719"/>
      <c r="E24" s="720"/>
      <c r="F24" s="720"/>
      <c r="G24" s="720"/>
    </row>
    <row r="25" spans="1:7">
      <c r="A25" s="718" t="str">
        <f>IF('０．登録フォーム'!D152=1,"１位",IF('０．登録フォーム'!D152=2,"２位",IF('０．登録フォーム'!D152=3,"３位",IF('０．登録フォーム'!D152=4,"３位",IF('０．登録フォーム'!D152=5,"５位",IF('０．登録フォーム'!D152=6,"５位",""))))))</f>
        <v/>
      </c>
      <c r="B25" s="718">
        <f>+'０．登録フォーム'!D6</f>
        <v>0</v>
      </c>
      <c r="C25" s="30">
        <f>+'０．登録フォーム'!D145</f>
        <v>0</v>
      </c>
      <c r="D25" s="719" t="str">
        <f>IF('０．登録フォーム'!D146=1,"１",IF('０．登録フォーム'!D146=2,"２",IF('０．登録フォーム'!D146=3,"３","")))</f>
        <v/>
      </c>
      <c r="E25" s="717">
        <f>+'０．登録フォーム'!D8</f>
        <v>0</v>
      </c>
      <c r="F25" s="717">
        <f>+'０．登録フォーム'!D75</f>
        <v>0</v>
      </c>
      <c r="G25" s="717" t="str">
        <f>IF('０．登録フォーム'!D89="","",'０．登録フォーム'!D89)</f>
        <v/>
      </c>
    </row>
    <row r="26" spans="1:7" ht="14.4">
      <c r="A26" s="718"/>
      <c r="B26" s="718"/>
      <c r="C26" s="28">
        <f>+'０．登録フォーム'!D144</f>
        <v>0</v>
      </c>
      <c r="D26" s="719"/>
      <c r="E26" s="717"/>
      <c r="F26" s="717"/>
      <c r="G26" s="717"/>
    </row>
    <row r="27" spans="1:7">
      <c r="A27" s="718"/>
      <c r="B27" s="718"/>
      <c r="C27" s="30">
        <f>+'０．登録フォーム'!D149</f>
        <v>0</v>
      </c>
      <c r="D27" s="719" t="str">
        <f>IF('０．登録フォーム'!D150=1,"１",IF('０．登録フォーム'!D150=2,"２",IF('０．登録フォーム'!D150=3,"３","")))</f>
        <v/>
      </c>
      <c r="E27" s="720">
        <f>+'０．登録フォーム'!D7</f>
        <v>0</v>
      </c>
      <c r="F27" s="720">
        <f>+'０．登録フォーム'!D74</f>
        <v>0</v>
      </c>
      <c r="G27" s="720" t="str">
        <f>IF('０．登録フォーム'!D88="","",'０．登録フォーム'!D88)</f>
        <v/>
      </c>
    </row>
    <row r="28" spans="1:7" ht="14.4">
      <c r="A28" s="718"/>
      <c r="B28" s="718"/>
      <c r="C28" s="28">
        <f>+'０．登録フォーム'!D148</f>
        <v>0</v>
      </c>
      <c r="D28" s="719"/>
      <c r="E28" s="720"/>
      <c r="F28" s="720"/>
      <c r="G28" s="720"/>
    </row>
    <row r="29" spans="1:7">
      <c r="A29" s="718" t="str">
        <f>IF('０．登録フォーム'!D161=1,"１位",IF('０．登録フォーム'!D161=2,"２位",IF('０．登録フォーム'!D161=3,"３位",IF('０．登録フォーム'!D161=4,"３位",IF('０．登録フォーム'!D161=5,"５位",IF('０．登録フォーム'!D161=6,"５位",""))))))</f>
        <v/>
      </c>
      <c r="B29" s="718">
        <f>+'０．登録フォーム'!D6</f>
        <v>0</v>
      </c>
      <c r="C29" s="30">
        <f>+'０．登録フォーム'!D154</f>
        <v>0</v>
      </c>
      <c r="D29" s="719" t="str">
        <f>IF('０．登録フォーム'!D155=1,"１",IF('０．登録フォーム'!D155=2,"２",IF('０．登録フォーム'!D155=3,"３","")))</f>
        <v/>
      </c>
      <c r="E29" s="717">
        <f>+'０．登録フォーム'!D8</f>
        <v>0</v>
      </c>
      <c r="F29" s="717">
        <f>+'０．登録フォーム'!D75</f>
        <v>0</v>
      </c>
      <c r="G29" s="717" t="str">
        <f>IF('０．登録フォーム'!D89="","",'０．登録フォーム'!D89)</f>
        <v/>
      </c>
    </row>
    <row r="30" spans="1:7" ht="14.4">
      <c r="A30" s="718"/>
      <c r="B30" s="718"/>
      <c r="C30" s="28">
        <f>+'０．登録フォーム'!D153</f>
        <v>0</v>
      </c>
      <c r="D30" s="719"/>
      <c r="E30" s="717"/>
      <c r="F30" s="717"/>
      <c r="G30" s="717"/>
    </row>
    <row r="31" spans="1:7">
      <c r="A31" s="718"/>
      <c r="B31" s="718"/>
      <c r="C31" s="30">
        <f>+'０．登録フォーム'!D158</f>
        <v>0</v>
      </c>
      <c r="D31" s="719" t="str">
        <f>IF('０．登録フォーム'!D159=1,"１",IF('０．登録フォーム'!D159=2,"２",IF('０．登録フォーム'!D159=3,"３","")))</f>
        <v/>
      </c>
      <c r="E31" s="720">
        <f>+'０．登録フォーム'!D7</f>
        <v>0</v>
      </c>
      <c r="F31" s="720">
        <f>+'０．登録フォーム'!D74</f>
        <v>0</v>
      </c>
      <c r="G31" s="720" t="str">
        <f>IF('０．登録フォーム'!D88="","",'０．登録フォーム'!D88)</f>
        <v/>
      </c>
    </row>
    <row r="32" spans="1:7" ht="14.4">
      <c r="A32" s="718"/>
      <c r="B32" s="718"/>
      <c r="C32" s="28">
        <f>+'０．登録フォーム'!D157</f>
        <v>0</v>
      </c>
      <c r="D32" s="719"/>
      <c r="E32" s="720"/>
      <c r="F32" s="720"/>
      <c r="G32" s="720"/>
    </row>
  </sheetData>
  <sheetProtection algorithmName="SHA-512" hashValue="6IbHF8KmSG+8l6KS4xe73JbzCOHEIn2YtYGqKHerHNaVzWSlSUz0dTSuLNp1Nud+NaHI/9EOUBpIIU2uq52IXw==" saltValue="RP3QWdcw8nqfVtRIBRj4EA==" spinCount="100000" sheet="1" objects="1" scenarios="1"/>
  <mergeCells count="52">
    <mergeCell ref="A29:A32"/>
    <mergeCell ref="B29:B32"/>
    <mergeCell ref="D29:D30"/>
    <mergeCell ref="E29:E30"/>
    <mergeCell ref="F29:F30"/>
    <mergeCell ref="G29:G30"/>
    <mergeCell ref="D31:D32"/>
    <mergeCell ref="E31:E32"/>
    <mergeCell ref="F31:F32"/>
    <mergeCell ref="G31:G32"/>
    <mergeCell ref="A25:A28"/>
    <mergeCell ref="B25:B28"/>
    <mergeCell ref="D25:D26"/>
    <mergeCell ref="E25:E26"/>
    <mergeCell ref="F25:F26"/>
    <mergeCell ref="G25:G26"/>
    <mergeCell ref="D27:D28"/>
    <mergeCell ref="E27:E28"/>
    <mergeCell ref="F27:F28"/>
    <mergeCell ref="G27:G28"/>
    <mergeCell ref="E21:E22"/>
    <mergeCell ref="F21:F22"/>
    <mergeCell ref="G21:G22"/>
    <mergeCell ref="E23:E24"/>
    <mergeCell ref="F23:F24"/>
    <mergeCell ref="G23:G24"/>
    <mergeCell ref="E17:E18"/>
    <mergeCell ref="F17:F18"/>
    <mergeCell ref="G17:G18"/>
    <mergeCell ref="E19:E20"/>
    <mergeCell ref="F19:F20"/>
    <mergeCell ref="G19:G20"/>
    <mergeCell ref="D21:D22"/>
    <mergeCell ref="D23:D24"/>
    <mergeCell ref="A21:A24"/>
    <mergeCell ref="B21:B24"/>
    <mergeCell ref="D17:D18"/>
    <mergeCell ref="D19:D20"/>
    <mergeCell ref="A17:A20"/>
    <mergeCell ref="B17:B20"/>
    <mergeCell ref="A9:A10"/>
    <mergeCell ref="B9:B10"/>
    <mergeCell ref="D9:D10"/>
    <mergeCell ref="A11:A12"/>
    <mergeCell ref="B11:B12"/>
    <mergeCell ref="D11:D12"/>
    <mergeCell ref="A5:A6"/>
    <mergeCell ref="B5:B6"/>
    <mergeCell ref="D5:D6"/>
    <mergeCell ref="A7:A8"/>
    <mergeCell ref="B7:B8"/>
    <mergeCell ref="D7:D8"/>
  </mergeCells>
  <phoneticPr fontId="5"/>
  <pageMargins left="0.7" right="0.7" top="0.75" bottom="0.75" header="0.3" footer="0.3"/>
  <ignoredErrors>
    <ignoredError sqref="E6:E11 F6:F12 G6:G12 E19:G3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3"/>
  <sheetViews>
    <sheetView workbookViewId="0">
      <selection activeCell="E28" sqref="E28"/>
    </sheetView>
  </sheetViews>
  <sheetFormatPr defaultRowHeight="13.2"/>
  <sheetData>
    <row r="1" spans="1:15" ht="14.4">
      <c r="A1" s="15" t="e">
        <f>+F1&amp;"["&amp;B1&amp;"]"</f>
        <v>#VALUE!</v>
      </c>
      <c r="B1" s="16">
        <f>+'０．登録フォーム'!D6</f>
        <v>0</v>
      </c>
      <c r="C1">
        <f>+'０．登録フォーム'!D7</f>
        <v>0</v>
      </c>
      <c r="F1" t="e">
        <f>LEFT(C1,LEN(C1)-2)</f>
        <v>#VALUE!</v>
      </c>
    </row>
    <row r="3" spans="1:15" ht="14.4">
      <c r="A3" s="24" t="s">
        <v>141</v>
      </c>
      <c r="B3" s="16" t="s">
        <v>142</v>
      </c>
      <c r="C3" s="16" t="s">
        <v>143</v>
      </c>
      <c r="D3" s="16" t="s">
        <v>144</v>
      </c>
      <c r="E3" s="16" t="s">
        <v>144</v>
      </c>
      <c r="F3" s="16"/>
      <c r="G3" s="16" t="s">
        <v>145</v>
      </c>
      <c r="H3" s="16" t="s">
        <v>146</v>
      </c>
      <c r="I3" s="16"/>
    </row>
    <row r="4" spans="1:15" ht="14.4">
      <c r="A4" s="18" t="str">
        <f>IF('０．登録フォーム'!$D$5="男子","BD",IF('０．登録フォーム'!$D$5="女子","GD",""))</f>
        <v/>
      </c>
      <c r="B4" s="19">
        <f>+'０．登録フォーム'!D126</f>
        <v>0</v>
      </c>
      <c r="C4" s="19">
        <f>+'０．登録フォーム'!D130</f>
        <v>0</v>
      </c>
      <c r="D4" s="19" t="e">
        <f t="shared" ref="D4:E7" si="0">+$A$1</f>
        <v>#VALUE!</v>
      </c>
      <c r="E4" s="19" t="e">
        <f t="shared" si="0"/>
        <v>#VALUE!</v>
      </c>
      <c r="F4" s="19">
        <v>-1</v>
      </c>
      <c r="G4" s="19">
        <f>+'０．登録フォーム'!D127</f>
        <v>0</v>
      </c>
      <c r="H4" s="19">
        <f>+'０．登録フォーム'!D131</f>
        <v>0</v>
      </c>
      <c r="I4" s="19"/>
    </row>
    <row r="5" spans="1:15" ht="14.4">
      <c r="A5" s="18" t="str">
        <f>IF('０．登録フォーム'!$D$5="男子","BD",IF('０．登録フォーム'!$D$5="女子","GD",""))</f>
        <v/>
      </c>
      <c r="B5" s="19">
        <f>+'０．登録フォーム'!D135</f>
        <v>0</v>
      </c>
      <c r="C5" s="19">
        <f>+'０．登録フォーム'!D139</f>
        <v>0</v>
      </c>
      <c r="D5" s="19" t="e">
        <f t="shared" si="0"/>
        <v>#VALUE!</v>
      </c>
      <c r="E5" s="19" t="e">
        <f t="shared" si="0"/>
        <v>#VALUE!</v>
      </c>
      <c r="F5" s="19">
        <v>-1</v>
      </c>
      <c r="G5" s="19">
        <f>+'０．登録フォーム'!D136</f>
        <v>0</v>
      </c>
      <c r="H5" s="19">
        <f>+'０．登録フォーム'!D140</f>
        <v>0</v>
      </c>
      <c r="I5" s="19"/>
    </row>
    <row r="6" spans="1:15" ht="14.4">
      <c r="A6" s="18" t="str">
        <f>IF('０．登録フォーム'!$D$5="男子","BD",IF('０．登録フォーム'!$D$5="女子","GD",""))</f>
        <v/>
      </c>
      <c r="B6" s="19">
        <f>+'０．登録フォーム'!D144</f>
        <v>0</v>
      </c>
      <c r="C6" s="19">
        <f>+'０．登録フォーム'!D148</f>
        <v>0</v>
      </c>
      <c r="D6" s="19" t="e">
        <f t="shared" si="0"/>
        <v>#VALUE!</v>
      </c>
      <c r="E6" s="19" t="e">
        <f t="shared" si="0"/>
        <v>#VALUE!</v>
      </c>
      <c r="F6" s="19">
        <v>-1</v>
      </c>
      <c r="G6" s="19">
        <f>+'０．登録フォーム'!D145</f>
        <v>0</v>
      </c>
      <c r="H6" s="19">
        <f>+'０．登録フォーム'!D149</f>
        <v>0</v>
      </c>
      <c r="I6" s="19"/>
    </row>
    <row r="7" spans="1:15" ht="14.4">
      <c r="A7" s="18" t="str">
        <f>IF('０．登録フォーム'!$D$5="男子","BD",IF('０．登録フォーム'!$D$5="女子","GD",""))</f>
        <v/>
      </c>
      <c r="B7" s="19">
        <f>+'０．登録フォーム'!D153</f>
        <v>0</v>
      </c>
      <c r="C7" s="19">
        <f>+'０．登録フォーム'!D157</f>
        <v>0</v>
      </c>
      <c r="D7" s="19" t="e">
        <f t="shared" si="0"/>
        <v>#VALUE!</v>
      </c>
      <c r="E7" s="19" t="e">
        <f t="shared" si="0"/>
        <v>#VALUE!</v>
      </c>
      <c r="F7" s="19">
        <v>-1</v>
      </c>
      <c r="G7" s="19">
        <f>+'０．登録フォーム'!D154</f>
        <v>0</v>
      </c>
      <c r="H7" s="19">
        <f>+'０．登録フォーム'!D158</f>
        <v>0</v>
      </c>
      <c r="I7" s="19"/>
    </row>
    <row r="8" spans="1:15" ht="14.4">
      <c r="A8" s="18"/>
      <c r="B8" s="19"/>
      <c r="C8" s="19"/>
      <c r="D8" s="19"/>
      <c r="E8" s="19"/>
      <c r="F8" s="19"/>
      <c r="G8" s="19"/>
      <c r="H8" s="19"/>
      <c r="I8" s="19"/>
    </row>
    <row r="9" spans="1:15" ht="14.4">
      <c r="A9" s="21" t="e">
        <f>+A4&amp;","&amp;B4&amp;","&amp;C4&amp;","&amp;D4&amp;","&amp;E4&amp;","&amp;F4&amp;","&amp;G4&amp;","&amp;H4</f>
        <v>#VALUE!</v>
      </c>
      <c r="B9" s="22"/>
      <c r="C9" s="22"/>
      <c r="D9" s="22"/>
      <c r="E9" s="22"/>
      <c r="F9" s="22"/>
      <c r="G9" s="22"/>
      <c r="H9" s="22"/>
      <c r="I9" s="22"/>
      <c r="J9" s="40"/>
      <c r="K9" s="40"/>
      <c r="L9" s="40"/>
      <c r="M9" s="40"/>
      <c r="N9" s="40"/>
      <c r="O9" s="40"/>
    </row>
    <row r="10" spans="1:15" ht="14.4">
      <c r="A10" s="21" t="e">
        <f>+A5&amp;","&amp;B5&amp;","&amp;C5&amp;","&amp;D5&amp;","&amp;E5&amp;","&amp;F5&amp;","&amp;G5&amp;","&amp;H5</f>
        <v>#VALUE!</v>
      </c>
      <c r="B10" s="22"/>
      <c r="C10" s="22"/>
      <c r="D10" s="22"/>
      <c r="E10" s="22"/>
      <c r="F10" s="22"/>
      <c r="G10" s="22"/>
      <c r="H10" s="22"/>
      <c r="I10" s="22"/>
      <c r="J10" s="40"/>
      <c r="K10" s="40"/>
      <c r="L10" s="40"/>
      <c r="M10" s="40"/>
      <c r="N10" s="40"/>
      <c r="O10" s="40"/>
    </row>
    <row r="11" spans="1:15" ht="14.4">
      <c r="A11" s="21" t="e">
        <f>+A6&amp;","&amp;B6&amp;","&amp;C6&amp;","&amp;D6&amp;","&amp;E6&amp;","&amp;F6&amp;","&amp;G6&amp;","&amp;H6</f>
        <v>#VALUE!</v>
      </c>
      <c r="B11" s="22"/>
      <c r="C11" s="22"/>
      <c r="D11" s="22"/>
      <c r="E11" s="22"/>
      <c r="F11" s="22"/>
      <c r="G11" s="22"/>
      <c r="H11" s="22"/>
      <c r="I11" s="22"/>
      <c r="J11" s="40"/>
      <c r="K11" s="40"/>
      <c r="L11" s="40"/>
      <c r="M11" s="40"/>
      <c r="N11" s="40"/>
      <c r="O11" s="40"/>
    </row>
    <row r="12" spans="1:15" ht="14.4">
      <c r="A12" s="21" t="e">
        <f>+A7&amp;","&amp;B7&amp;","&amp;C7&amp;","&amp;D7&amp;","&amp;E7&amp;","&amp;F7&amp;","&amp;G7&amp;","&amp;H7</f>
        <v>#VALUE!</v>
      </c>
      <c r="B12" s="22"/>
      <c r="C12" s="22"/>
      <c r="D12" s="22"/>
      <c r="E12" s="22"/>
      <c r="F12" s="22"/>
      <c r="G12" s="22"/>
      <c r="H12" s="22"/>
      <c r="I12" s="22"/>
      <c r="J12" s="40"/>
      <c r="K12" s="40"/>
      <c r="L12" s="40"/>
      <c r="M12" s="40"/>
      <c r="N12" s="40"/>
      <c r="O12" s="40"/>
    </row>
    <row r="13" spans="1:15" ht="14.4">
      <c r="A13" s="18"/>
      <c r="B13" s="19"/>
      <c r="C13" s="19"/>
      <c r="D13" s="19"/>
      <c r="E13" s="19"/>
      <c r="F13" s="19"/>
      <c r="G13" s="19"/>
      <c r="H13" s="19"/>
      <c r="I13" s="19"/>
    </row>
    <row r="14" spans="1:15" ht="14.4">
      <c r="A14" s="25" t="s">
        <v>148</v>
      </c>
      <c r="B14" s="16" t="s">
        <v>149</v>
      </c>
      <c r="C14" s="16" t="s">
        <v>144</v>
      </c>
      <c r="D14" s="16"/>
      <c r="E14" s="16" t="s">
        <v>140</v>
      </c>
      <c r="F14" s="19"/>
      <c r="G14" s="18"/>
      <c r="H14" s="18"/>
      <c r="I14" s="18"/>
    </row>
    <row r="15" spans="1:15" ht="14.4">
      <c r="A15" s="18" t="str">
        <f>IF('０．登録フォーム'!$D$5="男子","BS",IF('０．登録フォーム'!$D$5="女子","GS",""))</f>
        <v/>
      </c>
      <c r="B15" s="19">
        <f>+'０．登録フォーム'!D105</f>
        <v>0</v>
      </c>
      <c r="C15" s="19" t="e">
        <f t="shared" ref="C15:C18" si="1">+$A$1</f>
        <v>#VALUE!</v>
      </c>
      <c r="D15" s="19">
        <v>-1</v>
      </c>
      <c r="E15" s="19">
        <f>+'０．登録フォーム'!D106</f>
        <v>0</v>
      </c>
      <c r="F15" s="19"/>
      <c r="G15" s="18"/>
      <c r="H15" s="19"/>
      <c r="I15" s="19"/>
      <c r="L15" t="str">
        <f>+B4&amp;"・"&amp;C4</f>
        <v>0・0</v>
      </c>
      <c r="M15" t="s">
        <v>173</v>
      </c>
      <c r="N15">
        <f>+'０．登録フォーム'!D134</f>
        <v>0</v>
      </c>
    </row>
    <row r="16" spans="1:15" ht="14.4">
      <c r="A16" s="18" t="str">
        <f>IF('０．登録フォーム'!$D$5="男子","BS",IF('０．登録フォーム'!$D$5="女子","GS",""))</f>
        <v/>
      </c>
      <c r="B16" s="19">
        <f>+'０．登録フォーム'!D110</f>
        <v>0</v>
      </c>
      <c r="C16" s="19" t="e">
        <f t="shared" si="1"/>
        <v>#VALUE!</v>
      </c>
      <c r="D16" s="19">
        <v>-1</v>
      </c>
      <c r="E16" s="19">
        <f>+'０．登録フォーム'!D111</f>
        <v>0</v>
      </c>
      <c r="F16" s="19"/>
      <c r="G16" s="18"/>
      <c r="H16" s="19"/>
      <c r="I16" s="19"/>
      <c r="L16" t="str">
        <f t="shared" ref="L16:L18" si="2">+B5&amp;"・"&amp;C5</f>
        <v>0・0</v>
      </c>
      <c r="M16" t="s">
        <v>173</v>
      </c>
      <c r="N16">
        <f>+'０．登録フォーム'!D143</f>
        <v>0</v>
      </c>
    </row>
    <row r="17" spans="1:14" ht="14.4">
      <c r="A17" s="18" t="str">
        <f>IF('０．登録フォーム'!$D$5="男子","BS",IF('０．登録フォーム'!$D$5="女子","GS",""))</f>
        <v/>
      </c>
      <c r="B17" s="19">
        <f>+'０．登録フォーム'!D115</f>
        <v>0</v>
      </c>
      <c r="C17" s="19" t="e">
        <f t="shared" si="1"/>
        <v>#VALUE!</v>
      </c>
      <c r="D17" s="19">
        <v>-1</v>
      </c>
      <c r="E17" s="19">
        <f>+'０．登録フォーム'!D116</f>
        <v>0</v>
      </c>
      <c r="F17" s="19"/>
      <c r="G17" s="18"/>
      <c r="H17" s="19"/>
      <c r="I17" s="19"/>
      <c r="L17" t="str">
        <f t="shared" si="2"/>
        <v>0・0</v>
      </c>
      <c r="M17" t="s">
        <v>173</v>
      </c>
      <c r="N17">
        <f>+'０．登録フォーム'!D152</f>
        <v>0</v>
      </c>
    </row>
    <row r="18" spans="1:14" ht="14.4">
      <c r="A18" s="18" t="str">
        <f>IF('０．登録フォーム'!$D$5="男子","BS",IF('０．登録フォーム'!$D$5="女子","GS",""))</f>
        <v/>
      </c>
      <c r="B18" s="19">
        <f>+'０．登録フォーム'!D120</f>
        <v>0</v>
      </c>
      <c r="C18" s="19" t="e">
        <f t="shared" si="1"/>
        <v>#VALUE!</v>
      </c>
      <c r="D18" s="19">
        <v>-1</v>
      </c>
      <c r="E18" s="19">
        <f>+'０．登録フォーム'!D121</f>
        <v>0</v>
      </c>
      <c r="F18" s="19"/>
      <c r="G18" s="18"/>
      <c r="H18" s="19"/>
      <c r="I18" s="19"/>
      <c r="L18" t="str">
        <f t="shared" si="2"/>
        <v>0・0</v>
      </c>
      <c r="M18" t="s">
        <v>173</v>
      </c>
      <c r="N18">
        <f>+'０．登録フォーム'!D161</f>
        <v>0</v>
      </c>
    </row>
    <row r="19" spans="1:14" ht="14.4">
      <c r="A19" s="18"/>
      <c r="B19" s="19"/>
      <c r="C19" s="19"/>
      <c r="D19" s="19"/>
      <c r="E19" s="19"/>
      <c r="F19" s="19"/>
      <c r="G19" s="26"/>
      <c r="H19" s="19"/>
      <c r="I19" s="19"/>
      <c r="L19">
        <f>+B15</f>
        <v>0</v>
      </c>
      <c r="M19" t="s">
        <v>174</v>
      </c>
      <c r="N19">
        <f>+'０．登録フォーム'!D109</f>
        <v>0</v>
      </c>
    </row>
    <row r="20" spans="1:14" ht="14.4">
      <c r="A20" s="21" t="e">
        <f>+A15&amp;","&amp;B15&amp;","&amp;C15&amp;","&amp;D15&amp;","&amp;E15&amp;""</f>
        <v>#VALUE!</v>
      </c>
      <c r="B20" s="27"/>
      <c r="C20" s="27"/>
      <c r="D20" s="27"/>
      <c r="E20" s="27"/>
      <c r="F20" s="22"/>
      <c r="G20" s="23"/>
      <c r="H20" s="23"/>
      <c r="I20" s="23"/>
      <c r="L20">
        <f t="shared" ref="L20:L22" si="3">+B16</f>
        <v>0</v>
      </c>
      <c r="M20" t="s">
        <v>174</v>
      </c>
      <c r="N20">
        <f>+'０．登録フォーム'!D114</f>
        <v>0</v>
      </c>
    </row>
    <row r="21" spans="1:14" ht="14.4">
      <c r="A21" s="21" t="e">
        <f>+A16&amp;","&amp;B16&amp;","&amp;C16&amp;","&amp;D16&amp;","&amp;E16&amp;""</f>
        <v>#VALUE!</v>
      </c>
      <c r="B21" s="22"/>
      <c r="C21" s="22"/>
      <c r="D21" s="22"/>
      <c r="E21" s="22"/>
      <c r="F21" s="22"/>
      <c r="G21" s="23"/>
      <c r="H21" s="22"/>
      <c r="I21" s="22"/>
      <c r="L21">
        <f t="shared" si="3"/>
        <v>0</v>
      </c>
      <c r="M21" t="s">
        <v>174</v>
      </c>
      <c r="N21">
        <f>+'０．登録フォーム'!D119</f>
        <v>0</v>
      </c>
    </row>
    <row r="22" spans="1:14" ht="14.4">
      <c r="A22" s="21" t="e">
        <f>+A17&amp;","&amp;B17&amp;","&amp;C17&amp;","&amp;D17&amp;","&amp;E17&amp;""</f>
        <v>#VALUE!</v>
      </c>
      <c r="B22" s="22"/>
      <c r="C22" s="22"/>
      <c r="D22" s="22"/>
      <c r="E22" s="22"/>
      <c r="F22" s="22"/>
      <c r="G22" s="23"/>
      <c r="H22" s="22"/>
      <c r="I22" s="22"/>
      <c r="L22">
        <f t="shared" si="3"/>
        <v>0</v>
      </c>
      <c r="M22" t="s">
        <v>174</v>
      </c>
      <c r="N22">
        <f>+'０．登録フォーム'!D124</f>
        <v>0</v>
      </c>
    </row>
    <row r="23" spans="1:14" ht="14.4">
      <c r="A23" s="21" t="e">
        <f>+A18&amp;","&amp;B18&amp;","&amp;C18&amp;","&amp;D18&amp;","&amp;E18&amp;""</f>
        <v>#VALUE!</v>
      </c>
      <c r="B23" s="22"/>
      <c r="C23" s="22"/>
      <c r="D23" s="22"/>
      <c r="E23" s="22"/>
      <c r="F23" s="22"/>
      <c r="G23" s="23"/>
      <c r="H23" s="22"/>
      <c r="I23" s="22"/>
    </row>
  </sheetData>
  <sheetProtection algorithmName="SHA-512" hashValue="9mY2ndodNPUBGdZkUCvTdOsqbs/MQ3PTRwoYYRBkOlA4AlAPmRLk3skJKXkAMCIeq2h1v5satANuNoBOWYcDCQ==" saltValue="pCxr/cvLYG4cdQTbK12GUA==" spinCount="100000" sheet="1" objects="1" scenarios="1"/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workbookViewId="0">
      <selection sqref="A1:C1"/>
    </sheetView>
  </sheetViews>
  <sheetFormatPr defaultRowHeight="13.2"/>
  <cols>
    <col min="1" max="1" width="14.44140625" customWidth="1"/>
    <col min="2" max="2" width="26.88671875" bestFit="1" customWidth="1"/>
    <col min="3" max="3" width="2.88671875" bestFit="1" customWidth="1"/>
  </cols>
  <sheetData>
    <row r="1" spans="1:3" ht="13.8">
      <c r="A1" s="732" t="str">
        <f>IF('１．団体申込書'!D5="","","第"&amp;'１．団体申込書'!D5&amp;"位")</f>
        <v>第0位</v>
      </c>
      <c r="B1" s="732"/>
      <c r="C1" s="732"/>
    </row>
    <row r="2" spans="1:3" ht="13.8">
      <c r="A2" s="732">
        <f>IF('１．団体申込書'!F5="","",'１．団体申込書'!F5)</f>
        <v>0</v>
      </c>
      <c r="B2" s="732"/>
      <c r="C2" s="732"/>
    </row>
    <row r="3" spans="1:3">
      <c r="A3" s="733">
        <f>IF('１．団体申込書'!D6="","",'１．団体申込書'!D6)</f>
        <v>0</v>
      </c>
      <c r="B3" s="733"/>
      <c r="C3" s="733"/>
    </row>
    <row r="4" spans="1:3" ht="13.8">
      <c r="A4" s="732">
        <f>IF('１．団体申込書'!D7="","",'１．団体申込書'!D7)</f>
        <v>0</v>
      </c>
      <c r="B4" s="732"/>
      <c r="C4" s="732"/>
    </row>
    <row r="5" spans="1:3" ht="10.35" customHeight="1">
      <c r="A5" s="725" t="s">
        <v>80</v>
      </c>
      <c r="B5" s="721">
        <f>IF('１．団体申込書'!D12="","",'１．団体申込書'!D12)</f>
        <v>0</v>
      </c>
      <c r="C5" s="722"/>
    </row>
    <row r="6" spans="1:3" ht="13.8">
      <c r="A6" s="726"/>
      <c r="B6" s="723">
        <f>IF('１．団体申込書'!D13="","",'１．団体申込書'!D13)</f>
        <v>0</v>
      </c>
      <c r="C6" s="724"/>
    </row>
    <row r="7" spans="1:3" ht="10.35" customHeight="1">
      <c r="A7" s="727" t="str">
        <f>IF('１．団体申込書'!I23="","",'１．団体申込書'!I23)</f>
        <v/>
      </c>
      <c r="B7" s="721">
        <f>IF('１．団体申込書'!D22="","",'１．団体申込書'!D22)</f>
        <v>0</v>
      </c>
      <c r="C7" s="722"/>
    </row>
    <row r="8" spans="1:3" ht="14.4" customHeight="1">
      <c r="A8" s="728"/>
      <c r="B8" s="723" t="e">
        <f>IF('１．団体申込書'!#REF!="","",'１．団体申込書'!#REF!)</f>
        <v>#REF!</v>
      </c>
      <c r="C8" s="724"/>
    </row>
    <row r="9" spans="1:3" ht="10.35" customHeight="1">
      <c r="A9" s="730"/>
      <c r="B9" s="8" t="str">
        <f>IF('１．団体申込書'!B30="","",'１．団体申込書'!B30)</f>
        <v/>
      </c>
      <c r="C9" s="731" t="str">
        <f>IF('１．団体申込書'!F30="","",'１．団体申込書'!F30)</f>
        <v/>
      </c>
    </row>
    <row r="10" spans="1:3" ht="13.8">
      <c r="A10" s="730"/>
      <c r="B10" s="9" t="str">
        <f>IF('１．団体申込書'!B31="","",'１．団体申込書'!B31)</f>
        <v/>
      </c>
      <c r="C10" s="731"/>
    </row>
    <row r="11" spans="1:3" ht="10.35" customHeight="1">
      <c r="A11" s="725"/>
      <c r="B11" s="8" t="str">
        <f>IF('１．団体申込書'!B33="","",'１．団体申込書'!B33)</f>
        <v/>
      </c>
      <c r="C11" s="729" t="str">
        <f>IF('１．団体申込書'!F33="","",'１．団体申込書'!F33)</f>
        <v/>
      </c>
    </row>
    <row r="12" spans="1:3" ht="13.8">
      <c r="A12" s="726"/>
      <c r="B12" s="9" t="str">
        <f>IF('１．団体申込書'!B34="","",'１．団体申込書'!B34)</f>
        <v/>
      </c>
      <c r="C12" s="724"/>
    </row>
    <row r="13" spans="1:3" ht="10.35" customHeight="1">
      <c r="A13" s="725"/>
      <c r="B13" s="8" t="str">
        <f>IF('１．団体申込書'!B36="","",'１．団体申込書'!B36)</f>
        <v/>
      </c>
      <c r="C13" s="729" t="str">
        <f>IF('１．団体申込書'!F36="","",'１．団体申込書'!F36)</f>
        <v/>
      </c>
    </row>
    <row r="14" spans="1:3" ht="13.8">
      <c r="A14" s="726"/>
      <c r="B14" s="9" t="str">
        <f>IF('１．団体申込書'!B37="","",'１．団体申込書'!B37)</f>
        <v/>
      </c>
      <c r="C14" s="724"/>
    </row>
    <row r="15" spans="1:3" ht="10.35" customHeight="1">
      <c r="A15" s="725"/>
      <c r="B15" s="8" t="str">
        <f>IF('１．団体申込書'!B39="","",'１．団体申込書'!B39)</f>
        <v/>
      </c>
      <c r="C15" s="729" t="str">
        <f>IF('１．団体申込書'!F39="","",'１．団体申込書'!F39)</f>
        <v/>
      </c>
    </row>
    <row r="16" spans="1:3" ht="13.8">
      <c r="A16" s="726"/>
      <c r="B16" s="9" t="str">
        <f>IF('１．団体申込書'!B40="","",'１．団体申込書'!B40)</f>
        <v/>
      </c>
      <c r="C16" s="724"/>
    </row>
    <row r="17" spans="1:3" ht="10.35" customHeight="1">
      <c r="A17" s="725"/>
      <c r="B17" s="8" t="str">
        <f>IF('１．団体申込書'!H30="","",'１．団体申込書'!H30)</f>
        <v/>
      </c>
      <c r="C17" s="729" t="str">
        <f>IF('１．団体申込書'!K30="","",'１．団体申込書'!K30)</f>
        <v/>
      </c>
    </row>
    <row r="18" spans="1:3" ht="13.8">
      <c r="A18" s="726"/>
      <c r="B18" s="9" t="str">
        <f>IF('１．団体申込書'!H31="","",'１．団体申込書'!H31)</f>
        <v/>
      </c>
      <c r="C18" s="724"/>
    </row>
    <row r="19" spans="1:3" ht="10.35" customHeight="1">
      <c r="A19" s="725"/>
      <c r="B19" s="8" t="str">
        <f>IF('１．団体申込書'!H33="","",'１．団体申込書'!H33)</f>
        <v/>
      </c>
      <c r="C19" s="729" t="str">
        <f>IF('１．団体申込書'!K33="","",'１．団体申込書'!K33)</f>
        <v/>
      </c>
    </row>
    <row r="20" spans="1:3" ht="13.8">
      <c r="A20" s="726"/>
      <c r="B20" s="9" t="str">
        <f>IF('１．団体申込書'!H34="","",'１．団体申込書'!H34)</f>
        <v/>
      </c>
      <c r="C20" s="724"/>
    </row>
    <row r="21" spans="1:3" ht="10.35" customHeight="1">
      <c r="A21" s="725"/>
      <c r="B21" s="8" t="str">
        <f>IF('１．団体申込書'!H36="","",'１．団体申込書'!H36)</f>
        <v/>
      </c>
      <c r="C21" s="729" t="str">
        <f>IF('１．団体申込書'!K36="","",'１．団体申込書'!K36)</f>
        <v/>
      </c>
    </row>
    <row r="22" spans="1:3" ht="13.8">
      <c r="A22" s="726"/>
      <c r="B22" s="9" t="str">
        <f>IF('１．団体申込書'!H37="","",'１．団体申込書'!H37)</f>
        <v/>
      </c>
      <c r="C22" s="724"/>
    </row>
  </sheetData>
  <mergeCells count="24">
    <mergeCell ref="A1:C1"/>
    <mergeCell ref="A2:C2"/>
    <mergeCell ref="A3:C3"/>
    <mergeCell ref="A5:A6"/>
    <mergeCell ref="A4:C4"/>
    <mergeCell ref="B6:C6"/>
    <mergeCell ref="B5:C5"/>
    <mergeCell ref="C21:C22"/>
    <mergeCell ref="A9:A10"/>
    <mergeCell ref="A21:A22"/>
    <mergeCell ref="C11:C12"/>
    <mergeCell ref="C9:C10"/>
    <mergeCell ref="C13:C14"/>
    <mergeCell ref="C15:C16"/>
    <mergeCell ref="C17:C18"/>
    <mergeCell ref="B7:C7"/>
    <mergeCell ref="B8:C8"/>
    <mergeCell ref="A15:A16"/>
    <mergeCell ref="A17:A18"/>
    <mergeCell ref="A19:A20"/>
    <mergeCell ref="A7:A8"/>
    <mergeCell ref="C19:C20"/>
    <mergeCell ref="A11:A12"/>
    <mergeCell ref="A13:A14"/>
  </mergeCells>
  <phoneticPr fontId="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2"/>
  <sheetViews>
    <sheetView workbookViewId="0">
      <selection sqref="A1:C1"/>
    </sheetView>
  </sheetViews>
  <sheetFormatPr defaultRowHeight="13.2"/>
  <cols>
    <col min="1" max="1" width="14.44140625" customWidth="1"/>
    <col min="2" max="2" width="26.88671875" bestFit="1" customWidth="1"/>
    <col min="3" max="3" width="2.88671875" bestFit="1" customWidth="1"/>
  </cols>
  <sheetData>
    <row r="1" spans="1:3" ht="13.8">
      <c r="A1" s="732" t="e">
        <f>IF(#REF!="","","第"&amp;#REF!&amp;"位")</f>
        <v>#REF!</v>
      </c>
      <c r="B1" s="732"/>
      <c r="C1" s="732"/>
    </row>
    <row r="2" spans="1:3" ht="13.8">
      <c r="A2" s="732" t="e">
        <f>IF(#REF!="","",#REF!)</f>
        <v>#REF!</v>
      </c>
      <c r="B2" s="732"/>
      <c r="C2" s="732"/>
    </row>
    <row r="3" spans="1:3">
      <c r="A3" s="733" t="e">
        <f>IF(#REF!="","",#REF!)</f>
        <v>#REF!</v>
      </c>
      <c r="B3" s="733"/>
      <c r="C3" s="733"/>
    </row>
    <row r="4" spans="1:3" ht="13.8">
      <c r="A4" s="732" t="e">
        <f>IF(#REF!="","",#REF!)</f>
        <v>#REF!</v>
      </c>
      <c r="B4" s="732"/>
      <c r="C4" s="732"/>
    </row>
    <row r="5" spans="1:3" ht="10.35" customHeight="1">
      <c r="A5" s="725" t="s">
        <v>80</v>
      </c>
      <c r="B5" s="721" t="e">
        <f>IF(#REF!="","",#REF!)</f>
        <v>#REF!</v>
      </c>
      <c r="C5" s="722"/>
    </row>
    <row r="6" spans="1:3" ht="13.8">
      <c r="A6" s="726"/>
      <c r="B6" s="723" t="e">
        <f>IF(#REF!="","",#REF!)</f>
        <v>#REF!</v>
      </c>
      <c r="C6" s="724"/>
    </row>
    <row r="7" spans="1:3" ht="10.35" customHeight="1">
      <c r="A7" s="727" t="e">
        <f>IF(#REF!="","",#REF!)</f>
        <v>#REF!</v>
      </c>
      <c r="B7" s="721" t="e">
        <f>IF(#REF!="","",#REF!)</f>
        <v>#REF!</v>
      </c>
      <c r="C7" s="722"/>
    </row>
    <row r="8" spans="1:3" ht="14.4" customHeight="1">
      <c r="A8" s="728"/>
      <c r="B8" s="723" t="e">
        <f>IF(#REF!="","",#REF!)</f>
        <v>#REF!</v>
      </c>
      <c r="C8" s="724"/>
    </row>
    <row r="9" spans="1:3" ht="10.35" customHeight="1">
      <c r="A9" s="730"/>
      <c r="B9" s="8" t="e">
        <f>IF(#REF!="","",#REF!)</f>
        <v>#REF!</v>
      </c>
      <c r="C9" s="731" t="e">
        <f>IF(#REF!="","",#REF!)</f>
        <v>#REF!</v>
      </c>
    </row>
    <row r="10" spans="1:3" ht="13.8">
      <c r="A10" s="730"/>
      <c r="B10" s="9" t="e">
        <f>IF(#REF!="","",#REF!)</f>
        <v>#REF!</v>
      </c>
      <c r="C10" s="731"/>
    </row>
    <row r="11" spans="1:3" ht="10.35" customHeight="1">
      <c r="A11" s="725"/>
      <c r="B11" s="8" t="e">
        <f>IF(#REF!="","",#REF!)</f>
        <v>#REF!</v>
      </c>
      <c r="C11" s="729" t="e">
        <f>IF(#REF!="","",#REF!)</f>
        <v>#REF!</v>
      </c>
    </row>
    <row r="12" spans="1:3" ht="13.8">
      <c r="A12" s="726"/>
      <c r="B12" s="9" t="e">
        <f>IF(#REF!="","",#REF!)</f>
        <v>#REF!</v>
      </c>
      <c r="C12" s="724"/>
    </row>
    <row r="13" spans="1:3" ht="10.35" customHeight="1">
      <c r="A13" s="725"/>
      <c r="B13" s="8" t="e">
        <f>IF(#REF!="","",#REF!)</f>
        <v>#REF!</v>
      </c>
      <c r="C13" s="729" t="e">
        <f>IF(#REF!="","",#REF!)</f>
        <v>#REF!</v>
      </c>
    </row>
    <row r="14" spans="1:3" ht="13.8">
      <c r="A14" s="726"/>
      <c r="B14" s="9" t="e">
        <f>IF(#REF!="","",#REF!)</f>
        <v>#REF!</v>
      </c>
      <c r="C14" s="724"/>
    </row>
    <row r="15" spans="1:3" ht="10.35" customHeight="1">
      <c r="A15" s="725"/>
      <c r="B15" s="8" t="e">
        <f>IF(#REF!="","",#REF!)</f>
        <v>#REF!</v>
      </c>
      <c r="C15" s="729" t="e">
        <f>IF(#REF!="","",#REF!)</f>
        <v>#REF!</v>
      </c>
    </row>
    <row r="16" spans="1:3" ht="13.8">
      <c r="A16" s="726"/>
      <c r="B16" s="9" t="e">
        <f>IF(#REF!="","",#REF!)</f>
        <v>#REF!</v>
      </c>
      <c r="C16" s="724"/>
    </row>
    <row r="17" spans="1:3" ht="10.35" customHeight="1">
      <c r="A17" s="725"/>
      <c r="B17" s="8" t="e">
        <f>IF(#REF!="","",#REF!)</f>
        <v>#REF!</v>
      </c>
      <c r="C17" s="729" t="e">
        <f>IF(#REF!="","",#REF!)</f>
        <v>#REF!</v>
      </c>
    </row>
    <row r="18" spans="1:3" ht="13.8">
      <c r="A18" s="726"/>
      <c r="B18" s="9" t="e">
        <f>IF(#REF!="","",#REF!)</f>
        <v>#REF!</v>
      </c>
      <c r="C18" s="724"/>
    </row>
    <row r="19" spans="1:3" ht="10.35" customHeight="1">
      <c r="A19" s="725"/>
      <c r="B19" s="8" t="e">
        <f>IF(#REF!="","",#REF!)</f>
        <v>#REF!</v>
      </c>
      <c r="C19" s="729" t="e">
        <f>IF(#REF!="","",#REF!)</f>
        <v>#REF!</v>
      </c>
    </row>
    <row r="20" spans="1:3" ht="13.8">
      <c r="A20" s="726"/>
      <c r="B20" s="9" t="e">
        <f>IF(#REF!="","",#REF!)</f>
        <v>#REF!</v>
      </c>
      <c r="C20" s="724"/>
    </row>
    <row r="21" spans="1:3" ht="10.35" customHeight="1">
      <c r="A21" s="725"/>
      <c r="B21" s="8" t="e">
        <f>IF(#REF!="","",#REF!)</f>
        <v>#REF!</v>
      </c>
      <c r="C21" s="729" t="e">
        <f>IF(#REF!="","",#REF!)</f>
        <v>#REF!</v>
      </c>
    </row>
    <row r="22" spans="1:3" ht="13.8">
      <c r="A22" s="726"/>
      <c r="B22" s="9" t="e">
        <f>IF(#REF!="","",#REF!)</f>
        <v>#REF!</v>
      </c>
      <c r="C22" s="724"/>
    </row>
  </sheetData>
  <mergeCells count="24">
    <mergeCell ref="A11:A12"/>
    <mergeCell ref="C11:C12"/>
    <mergeCell ref="A1:C1"/>
    <mergeCell ref="A2:C2"/>
    <mergeCell ref="A3:C3"/>
    <mergeCell ref="A4:C4"/>
    <mergeCell ref="A5:A6"/>
    <mergeCell ref="B5:C5"/>
    <mergeCell ref="B6:C6"/>
    <mergeCell ref="A7:A8"/>
    <mergeCell ref="B7:C7"/>
    <mergeCell ref="B8:C8"/>
    <mergeCell ref="A9:A10"/>
    <mergeCell ref="C9:C10"/>
    <mergeCell ref="A19:A20"/>
    <mergeCell ref="C19:C20"/>
    <mergeCell ref="A21:A22"/>
    <mergeCell ref="C21:C22"/>
    <mergeCell ref="A13:A14"/>
    <mergeCell ref="C13:C14"/>
    <mergeCell ref="A15:A16"/>
    <mergeCell ref="C15:C16"/>
    <mergeCell ref="A17:A18"/>
    <mergeCell ref="C17:C18"/>
  </mergeCells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4"/>
  <sheetViews>
    <sheetView workbookViewId="0"/>
  </sheetViews>
  <sheetFormatPr defaultRowHeight="13.2"/>
  <cols>
    <col min="1" max="1" width="14.44140625" customWidth="1"/>
    <col min="2" max="2" width="5.44140625" bestFit="1" customWidth="1"/>
    <col min="3" max="3" width="9.44140625" bestFit="1" customWidth="1"/>
    <col min="4" max="4" width="16.44140625" bestFit="1" customWidth="1"/>
    <col min="5" max="5" width="10.44140625" bestFit="1" customWidth="1"/>
    <col min="6" max="6" width="26.88671875" bestFit="1" customWidth="1"/>
    <col min="7" max="7" width="34.88671875" bestFit="1" customWidth="1"/>
    <col min="8" max="8" width="16.109375" bestFit="1" customWidth="1"/>
  </cols>
  <sheetData>
    <row r="1" spans="1:8" ht="15.6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5" thickTop="1">
      <c r="A2" s="736" t="str">
        <f>IF('２．個人申込書'!$G$31="","",'２．個人申込書'!#REF!)</f>
        <v/>
      </c>
      <c r="B2" s="736" t="str">
        <f>IF('２．個人申込書'!$G$31="","",'２．個人申込書'!G31&amp;"位")</f>
        <v/>
      </c>
      <c r="C2" s="736" t="str">
        <f>IF('２．個人申込書'!$G$31="","",'２．個人申込書'!#REF!)</f>
        <v/>
      </c>
      <c r="D2" s="11" t="str">
        <f>IF('２．個人申込書'!$G$31="","",'２．個人申込書'!B31)</f>
        <v/>
      </c>
      <c r="E2" s="734" t="str">
        <f>IF('２．個人申込書'!$G$31="","",'２．個人申込書'!F31)</f>
        <v/>
      </c>
      <c r="F2" s="11" t="str">
        <f>IF('２．個人申込書'!$G$31="","",'２．個人申込書'!$D$6)</f>
        <v/>
      </c>
      <c r="G2" s="11" t="str">
        <f>IF('２．個人申込書'!$G$31="","",'２．個人申込書'!$D$16)</f>
        <v/>
      </c>
      <c r="H2" s="11" t="str">
        <f>IF('２．個人申込書'!$G$31="","",'２．個人申込書'!$D$23)</f>
        <v/>
      </c>
    </row>
    <row r="3" spans="1:8" ht="15" thickBot="1">
      <c r="A3" s="737"/>
      <c r="B3" s="737"/>
      <c r="C3" s="737"/>
      <c r="D3" s="12" t="str">
        <f>IF('２．個人申込書'!$G$31="","",'２．個人申込書'!B32)</f>
        <v/>
      </c>
      <c r="E3" s="735"/>
      <c r="F3" s="12" t="str">
        <f>IF('２．個人申込書'!$G$31="","",'２．個人申込書'!$D$7)</f>
        <v/>
      </c>
      <c r="G3" s="12" t="str">
        <f>IF('２．個人申込書'!$G$31="","",'２．個人申込書'!$D$17)</f>
        <v/>
      </c>
      <c r="H3" s="12" t="str">
        <f>IF('２．個人申込書'!$G$31="","",'２．個人申込書'!$D$24)</f>
        <v/>
      </c>
    </row>
    <row r="4" spans="1:8" ht="15" thickTop="1">
      <c r="A4" s="736" t="str">
        <f>IF('２．個人申込書'!$G$34="","",'２．個人申込書'!#REF!)</f>
        <v/>
      </c>
      <c r="B4" s="736" t="str">
        <f>IF('２．個人申込書'!$G$34="","",'２．個人申込書'!G34&amp;"位")</f>
        <v/>
      </c>
      <c r="C4" s="736" t="str">
        <f>IF('２．個人申込書'!$G$34="","",'２．個人申込書'!#REF!)</f>
        <v/>
      </c>
      <c r="D4" s="11" t="str">
        <f>IF('２．個人申込書'!$G$34="","",'２．個人申込書'!B34)</f>
        <v/>
      </c>
      <c r="E4" s="734" t="str">
        <f>IF('２．個人申込書'!$G$34="","",'２．個人申込書'!F34)</f>
        <v/>
      </c>
      <c r="F4" s="11" t="str">
        <f>IF('２．個人申込書'!$G$34="","",'２．個人申込書'!$D$6)</f>
        <v/>
      </c>
      <c r="G4" s="11" t="str">
        <f>IF('２．個人申込書'!$G$34="","",'２．個人申込書'!$D$16)</f>
        <v/>
      </c>
      <c r="H4" s="11" t="str">
        <f>IF('２．個人申込書'!$G$34="","",'２．個人申込書'!$D$23)</f>
        <v/>
      </c>
    </row>
    <row r="5" spans="1:8" ht="15" thickBot="1">
      <c r="A5" s="737"/>
      <c r="B5" s="737"/>
      <c r="C5" s="737"/>
      <c r="D5" s="12" t="str">
        <f>IF('２．個人申込書'!$G$34="","",'２．個人申込書'!B35)</f>
        <v/>
      </c>
      <c r="E5" s="735"/>
      <c r="F5" s="12" t="str">
        <f>IF('２．個人申込書'!$G$34="","",'２．個人申込書'!$D$7)</f>
        <v/>
      </c>
      <c r="G5" s="12" t="str">
        <f>IF('２．個人申込書'!$G$34="","",'２．個人申込書'!$D$17)</f>
        <v/>
      </c>
      <c r="H5" s="12" t="str">
        <f>IF('２．個人申込書'!$G$34="","",'２．個人申込書'!$D$24)</f>
        <v/>
      </c>
    </row>
    <row r="6" spans="1:8" ht="15" thickTop="1">
      <c r="A6" s="736" t="str">
        <f>IF('２．個人申込書'!$N$31="","",'２．個人申込書'!#REF!)</f>
        <v/>
      </c>
      <c r="B6" s="736" t="str">
        <f>IF('２．個人申込書'!$N$31="","",'２．個人申込書'!M31&amp;"位")</f>
        <v/>
      </c>
      <c r="C6" s="736" t="str">
        <f>IF('２．個人申込書'!$N$31="","",'２．個人申込書'!#REF!)</f>
        <v/>
      </c>
      <c r="D6" s="11" t="str">
        <f>IF('２．個人申込書'!$N$31="","",'２．個人申込書'!I31)</f>
        <v/>
      </c>
      <c r="E6" s="734" t="str">
        <f>IF('２．個人申込書'!$N$31="","",'２．個人申込書'!M31)</f>
        <v/>
      </c>
      <c r="F6" s="11" t="str">
        <f>IF('２．個人申込書'!$N$31="","",'２．個人申込書'!$D$6)</f>
        <v/>
      </c>
      <c r="G6" s="11" t="str">
        <f>IF('２．個人申込書'!$N$31="","",'２．個人申込書'!$D$16)</f>
        <v/>
      </c>
      <c r="H6" s="11" t="str">
        <f>IF('２．個人申込書'!$N$31="","",'２．個人申込書'!$D$23)</f>
        <v/>
      </c>
    </row>
    <row r="7" spans="1:8" ht="15" thickBot="1">
      <c r="A7" s="737"/>
      <c r="B7" s="737"/>
      <c r="C7" s="737"/>
      <c r="D7" s="12" t="str">
        <f>IF('２．個人申込書'!$N$31="","",'２．個人申込書'!I32)</f>
        <v/>
      </c>
      <c r="E7" s="735"/>
      <c r="F7" s="12" t="str">
        <f>IF('２．個人申込書'!$N$31="","",'２．個人申込書'!$D$7)</f>
        <v/>
      </c>
      <c r="G7" s="12" t="str">
        <f>IF('２．個人申込書'!$N$31="","",'２．個人申込書'!$D$17)</f>
        <v/>
      </c>
      <c r="H7" s="12" t="str">
        <f>IF('２．個人申込書'!$N$31="","",'２．個人申込書'!$D$24)</f>
        <v/>
      </c>
    </row>
    <row r="8" spans="1:8" ht="15" thickTop="1">
      <c r="A8" s="736" t="str">
        <f>IF('２．個人申込書'!$N$34="","",'２．個人申込書'!#REF!)</f>
        <v/>
      </c>
      <c r="B8" s="736" t="str">
        <f>IF('２．個人申込書'!$N$34="","",'２．個人申込書'!M34&amp;"位")</f>
        <v/>
      </c>
      <c r="C8" s="736" t="str">
        <f>IF('２．個人申込書'!$N$34="","",'２．個人申込書'!#REF!)</f>
        <v/>
      </c>
      <c r="D8" s="11" t="str">
        <f>IF('２．個人申込書'!$N$34="","",'２．個人申込書'!I34)</f>
        <v/>
      </c>
      <c r="E8" s="734" t="str">
        <f>IF('２．個人申込書'!$N$34="","",'２．個人申込書'!M34)</f>
        <v/>
      </c>
      <c r="F8" s="11" t="str">
        <f>IF('２．個人申込書'!$N$34="","",'２．個人申込書'!$D$6)</f>
        <v/>
      </c>
      <c r="G8" s="11" t="str">
        <f>IF('２．個人申込書'!$N$34="","",'２．個人申込書'!$D$16)</f>
        <v/>
      </c>
      <c r="H8" s="11" t="str">
        <f>IF('２．個人申込書'!$N$34="","",'２．個人申込書'!$D$23)</f>
        <v/>
      </c>
    </row>
    <row r="9" spans="1:8" ht="15" thickBot="1">
      <c r="A9" s="737"/>
      <c r="B9" s="737"/>
      <c r="C9" s="737"/>
      <c r="D9" s="12" t="str">
        <f>IF('２．個人申込書'!$N$34="","",'２．個人申込書'!I35)</f>
        <v/>
      </c>
      <c r="E9" s="735"/>
      <c r="F9" s="12" t="str">
        <f>IF('２．個人申込書'!$N$34="","",'２．個人申込書'!$D$7)</f>
        <v/>
      </c>
      <c r="G9" s="12" t="str">
        <f>IF('２．個人申込書'!$N$34="","",'２．個人申込書'!$D$17)</f>
        <v/>
      </c>
      <c r="H9" s="12" t="str">
        <f>IF('２．個人申込書'!$N$34="","",'２．個人申込書'!$D$24)</f>
        <v/>
      </c>
    </row>
    <row r="10" spans="1:8" ht="15" thickTop="1">
      <c r="A10" s="7"/>
      <c r="B10" s="7"/>
      <c r="C10" s="7"/>
      <c r="D10" s="7"/>
      <c r="E10" s="7"/>
      <c r="F10" s="7"/>
      <c r="G10" s="7"/>
      <c r="H10" s="7"/>
    </row>
    <row r="11" spans="1:8" ht="14.4">
      <c r="A11" s="7"/>
      <c r="B11" s="7"/>
      <c r="C11" s="7"/>
      <c r="D11" s="7"/>
      <c r="E11" s="7"/>
      <c r="F11" s="7"/>
      <c r="G11" s="7"/>
      <c r="H11" s="7"/>
    </row>
    <row r="12" spans="1:8" ht="14.4">
      <c r="A12" s="7"/>
      <c r="B12" s="7"/>
      <c r="C12" s="7"/>
      <c r="D12" s="7"/>
      <c r="E12" s="7"/>
      <c r="F12" s="7"/>
      <c r="G12" s="7"/>
      <c r="H12" s="7"/>
    </row>
    <row r="13" spans="1:8" ht="14.4">
      <c r="A13" s="7"/>
      <c r="B13" s="7"/>
      <c r="C13" s="7"/>
      <c r="D13" s="7"/>
      <c r="E13" s="7"/>
      <c r="F13" s="7"/>
      <c r="G13" s="7"/>
      <c r="H13" s="7"/>
    </row>
    <row r="14" spans="1:8" ht="14.4">
      <c r="A14" s="7"/>
      <c r="B14" s="7"/>
      <c r="C14" s="7"/>
      <c r="D14" s="7"/>
      <c r="E14" s="7"/>
      <c r="F14" s="7"/>
      <c r="G14" s="7"/>
      <c r="H14" s="7"/>
    </row>
    <row r="15" spans="1:8" ht="14.4">
      <c r="A15" s="7"/>
      <c r="B15" s="7"/>
      <c r="C15" s="7"/>
      <c r="D15" s="7"/>
      <c r="E15" s="7"/>
      <c r="F15" s="7"/>
      <c r="G15" s="7"/>
      <c r="H15" s="7"/>
    </row>
    <row r="16" spans="1:8" ht="14.4">
      <c r="A16" s="7"/>
      <c r="B16" s="7"/>
      <c r="C16" s="7"/>
      <c r="D16" s="7"/>
      <c r="E16" s="7"/>
      <c r="F16" s="7"/>
      <c r="G16" s="7"/>
      <c r="H16" s="7"/>
    </row>
    <row r="17" spans="1:8" ht="14.4">
      <c r="A17" s="7"/>
      <c r="B17" s="7"/>
      <c r="C17" s="7"/>
      <c r="D17" s="7"/>
      <c r="E17" s="7"/>
      <c r="F17" s="7"/>
      <c r="G17" s="7"/>
      <c r="H17" s="7"/>
    </row>
    <row r="18" spans="1:8" ht="14.4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</sheetData>
  <mergeCells count="16">
    <mergeCell ref="E6:E7"/>
    <mergeCell ref="E8:E9"/>
    <mergeCell ref="A6:A7"/>
    <mergeCell ref="A8:A9"/>
    <mergeCell ref="B6:B7"/>
    <mergeCell ref="B8:B9"/>
    <mergeCell ref="C6:C7"/>
    <mergeCell ref="C8:C9"/>
    <mergeCell ref="E2:E3"/>
    <mergeCell ref="C2:C3"/>
    <mergeCell ref="B2:B3"/>
    <mergeCell ref="A2:A3"/>
    <mergeCell ref="B4:B5"/>
    <mergeCell ref="C4:C5"/>
    <mergeCell ref="E4:E5"/>
    <mergeCell ref="A4:A5"/>
  </mergeCells>
  <phoneticPr fontId="5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4"/>
  <sheetViews>
    <sheetView workbookViewId="0"/>
  </sheetViews>
  <sheetFormatPr defaultRowHeight="13.2"/>
  <cols>
    <col min="1" max="1" width="14.44140625" customWidth="1"/>
    <col min="2" max="2" width="5.44140625" bestFit="1" customWidth="1"/>
    <col min="3" max="3" width="9.44140625" bestFit="1" customWidth="1"/>
    <col min="4" max="4" width="16.44140625" bestFit="1" customWidth="1"/>
    <col min="5" max="5" width="10.44140625" bestFit="1" customWidth="1"/>
    <col min="6" max="6" width="26.88671875" bestFit="1" customWidth="1"/>
    <col min="7" max="7" width="34.88671875" bestFit="1" customWidth="1"/>
    <col min="8" max="8" width="16.109375" bestFit="1" customWidth="1"/>
  </cols>
  <sheetData>
    <row r="1" spans="1:8" ht="15.6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5" thickTop="1">
      <c r="A2" s="736" t="e">
        <f>IF(#REF!="","",#REF!)</f>
        <v>#REF!</v>
      </c>
      <c r="B2" s="736" t="e">
        <f>IF(#REF!="","",#REF!&amp;"位")</f>
        <v>#REF!</v>
      </c>
      <c r="C2" s="736" t="e">
        <f>IF(#REF!="","",#REF!)</f>
        <v>#REF!</v>
      </c>
      <c r="D2" s="11" t="e">
        <f>IF(#REF!="","",#REF!)</f>
        <v>#REF!</v>
      </c>
      <c r="E2" s="734" t="e">
        <f>IF(#REF!="","",#REF!)</f>
        <v>#REF!</v>
      </c>
      <c r="F2" s="11" t="e">
        <f>IF(#REF!="","",#REF!)</f>
        <v>#REF!</v>
      </c>
      <c r="G2" s="11" t="e">
        <f>IF(#REF!="","",#REF!)</f>
        <v>#REF!</v>
      </c>
      <c r="H2" s="11" t="e">
        <f>IF(#REF!="","",#REF!)</f>
        <v>#REF!</v>
      </c>
    </row>
    <row r="3" spans="1:8" ht="15" thickBot="1">
      <c r="A3" s="737"/>
      <c r="B3" s="737"/>
      <c r="C3" s="737"/>
      <c r="D3" s="12" t="e">
        <f>IF(#REF!="","",#REF!)</f>
        <v>#REF!</v>
      </c>
      <c r="E3" s="735"/>
      <c r="F3" s="12" t="e">
        <f>IF(#REF!="","",#REF!)</f>
        <v>#REF!</v>
      </c>
      <c r="G3" s="12" t="e">
        <f>IF(#REF!="","",#REF!)</f>
        <v>#REF!</v>
      </c>
      <c r="H3" s="12" t="e">
        <f>IF(#REF!="","",#REF!)</f>
        <v>#REF!</v>
      </c>
    </row>
    <row r="4" spans="1:8" ht="15" thickTop="1">
      <c r="A4" s="736" t="e">
        <f>IF(#REF!="","",#REF!)</f>
        <v>#REF!</v>
      </c>
      <c r="B4" s="736" t="e">
        <f>IF(#REF!="","",#REF!&amp;"位")</f>
        <v>#REF!</v>
      </c>
      <c r="C4" s="736" t="e">
        <f>IF(#REF!="","",#REF!)</f>
        <v>#REF!</v>
      </c>
      <c r="D4" s="11" t="e">
        <f>IF(#REF!="","",#REF!)</f>
        <v>#REF!</v>
      </c>
      <c r="E4" s="734" t="e">
        <f>IF(#REF!="","",#REF!)</f>
        <v>#REF!</v>
      </c>
      <c r="F4" s="11" t="e">
        <f>IF(#REF!="","",#REF!)</f>
        <v>#REF!</v>
      </c>
      <c r="G4" s="11" t="e">
        <f>IF(#REF!="","",#REF!)</f>
        <v>#REF!</v>
      </c>
      <c r="H4" s="11" t="e">
        <f>IF(#REF!="","",#REF!)</f>
        <v>#REF!</v>
      </c>
    </row>
    <row r="5" spans="1:8" ht="15" thickBot="1">
      <c r="A5" s="737"/>
      <c r="B5" s="737"/>
      <c r="C5" s="737"/>
      <c r="D5" s="12" t="e">
        <f>IF(#REF!="","",#REF!)</f>
        <v>#REF!</v>
      </c>
      <c r="E5" s="735"/>
      <c r="F5" s="12" t="e">
        <f>IF(#REF!="","",#REF!)</f>
        <v>#REF!</v>
      </c>
      <c r="G5" s="12" t="e">
        <f>IF(#REF!="","",#REF!)</f>
        <v>#REF!</v>
      </c>
      <c r="H5" s="12" t="e">
        <f>IF(#REF!="","",#REF!)</f>
        <v>#REF!</v>
      </c>
    </row>
    <row r="6" spans="1:8" ht="15" thickTop="1">
      <c r="A6" s="736" t="e">
        <f>IF(#REF!="","",#REF!)</f>
        <v>#REF!</v>
      </c>
      <c r="B6" s="736" t="e">
        <f>IF(#REF!="","",#REF!&amp;"位")</f>
        <v>#REF!</v>
      </c>
      <c r="C6" s="736" t="e">
        <f>IF(#REF!="","",#REF!)</f>
        <v>#REF!</v>
      </c>
      <c r="D6" s="11" t="e">
        <f>IF(#REF!="","",#REF!)</f>
        <v>#REF!</v>
      </c>
      <c r="E6" s="734" t="e">
        <f>IF(#REF!="","",#REF!)</f>
        <v>#REF!</v>
      </c>
      <c r="F6" s="11" t="e">
        <f>IF(#REF!="","",#REF!)</f>
        <v>#REF!</v>
      </c>
      <c r="G6" s="11" t="e">
        <f>IF(#REF!="","",#REF!)</f>
        <v>#REF!</v>
      </c>
      <c r="H6" s="11" t="e">
        <f>IF(#REF!="","",#REF!)</f>
        <v>#REF!</v>
      </c>
    </row>
    <row r="7" spans="1:8" ht="15" thickBot="1">
      <c r="A7" s="737"/>
      <c r="B7" s="737"/>
      <c r="C7" s="737"/>
      <c r="D7" s="12" t="e">
        <f>IF(#REF!="","",#REF!)</f>
        <v>#REF!</v>
      </c>
      <c r="E7" s="735"/>
      <c r="F7" s="12" t="e">
        <f>IF(#REF!="","",#REF!)</f>
        <v>#REF!</v>
      </c>
      <c r="G7" s="12" t="e">
        <f>IF(#REF!="","",#REF!)</f>
        <v>#REF!</v>
      </c>
      <c r="H7" s="12" t="e">
        <f>IF(#REF!="","",#REF!)</f>
        <v>#REF!</v>
      </c>
    </row>
    <row r="8" spans="1:8" ht="15" thickTop="1">
      <c r="A8" s="736" t="e">
        <f>IF(#REF!="","",#REF!)</f>
        <v>#REF!</v>
      </c>
      <c r="B8" s="736" t="e">
        <f>IF(#REF!="","",#REF!&amp;"位")</f>
        <v>#REF!</v>
      </c>
      <c r="C8" s="736" t="e">
        <f>IF(#REF!="","",#REF!)</f>
        <v>#REF!</v>
      </c>
      <c r="D8" s="11" t="e">
        <f>IF(#REF!="","",#REF!)</f>
        <v>#REF!</v>
      </c>
      <c r="E8" s="734" t="e">
        <f>IF(#REF!="","",#REF!)</f>
        <v>#REF!</v>
      </c>
      <c r="F8" s="11" t="e">
        <f>IF(#REF!="","",#REF!)</f>
        <v>#REF!</v>
      </c>
      <c r="G8" s="11" t="e">
        <f>IF(#REF!="","",#REF!)</f>
        <v>#REF!</v>
      </c>
      <c r="H8" s="11" t="e">
        <f>IF(#REF!="","",#REF!)</f>
        <v>#REF!</v>
      </c>
    </row>
    <row r="9" spans="1:8" ht="15" thickBot="1">
      <c r="A9" s="737"/>
      <c r="B9" s="737"/>
      <c r="C9" s="737"/>
      <c r="D9" s="12" t="e">
        <f>IF(#REF!="","",#REF!)</f>
        <v>#REF!</v>
      </c>
      <c r="E9" s="735"/>
      <c r="F9" s="12" t="e">
        <f>IF(#REF!="","",#REF!)</f>
        <v>#REF!</v>
      </c>
      <c r="G9" s="12" t="e">
        <f>IF(#REF!="","",#REF!)</f>
        <v>#REF!</v>
      </c>
      <c r="H9" s="12" t="e">
        <f>IF(#REF!="","",#REF!)</f>
        <v>#REF!</v>
      </c>
    </row>
    <row r="10" spans="1:8" ht="15" thickTop="1">
      <c r="A10" s="7"/>
      <c r="B10" s="7"/>
      <c r="C10" s="7"/>
      <c r="D10" s="7"/>
      <c r="E10" s="7"/>
      <c r="F10" s="7"/>
      <c r="G10" s="7"/>
      <c r="H10" s="7"/>
    </row>
    <row r="11" spans="1:8" ht="14.4">
      <c r="A11" s="7"/>
      <c r="B11" s="7"/>
      <c r="C11" s="7"/>
      <c r="D11" s="7"/>
      <c r="E11" s="7"/>
      <c r="F11" s="7"/>
      <c r="G11" s="7"/>
      <c r="H11" s="7"/>
    </row>
    <row r="12" spans="1:8" ht="14.4">
      <c r="A12" s="7"/>
      <c r="B12" s="7"/>
      <c r="C12" s="7"/>
      <c r="D12" s="7"/>
      <c r="E12" s="7"/>
      <c r="F12" s="7"/>
      <c r="G12" s="7"/>
      <c r="H12" s="7"/>
    </row>
    <row r="13" spans="1:8" ht="14.4">
      <c r="A13" s="7"/>
      <c r="B13" s="7"/>
      <c r="C13" s="7"/>
      <c r="D13" s="7"/>
      <c r="E13" s="7"/>
      <c r="F13" s="7"/>
      <c r="G13" s="7"/>
      <c r="H13" s="7"/>
    </row>
    <row r="14" spans="1:8" ht="14.4">
      <c r="A14" s="7"/>
      <c r="B14" s="7"/>
      <c r="C14" s="7"/>
      <c r="D14" s="7"/>
      <c r="E14" s="7"/>
      <c r="F14" s="7"/>
      <c r="G14" s="7"/>
      <c r="H14" s="7"/>
    </row>
    <row r="15" spans="1:8" ht="14.4">
      <c r="A15" s="7"/>
      <c r="B15" s="7"/>
      <c r="C15" s="7"/>
      <c r="D15" s="7"/>
      <c r="E15" s="7"/>
      <c r="F15" s="7"/>
      <c r="G15" s="7"/>
      <c r="H15" s="7"/>
    </row>
    <row r="16" spans="1:8" ht="14.4">
      <c r="A16" s="7"/>
      <c r="B16" s="7"/>
      <c r="C16" s="7"/>
      <c r="D16" s="7"/>
      <c r="E16" s="7"/>
      <c r="F16" s="7"/>
      <c r="G16" s="7"/>
      <c r="H16" s="7"/>
    </row>
    <row r="17" spans="1:8" ht="14.4">
      <c r="A17" s="7"/>
      <c r="B17" s="7"/>
      <c r="C17" s="7"/>
      <c r="D17" s="7"/>
      <c r="E17" s="7"/>
      <c r="F17" s="7"/>
      <c r="G17" s="7"/>
      <c r="H17" s="7"/>
    </row>
    <row r="18" spans="1:8" ht="14.4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</sheetData>
  <mergeCells count="16">
    <mergeCell ref="A2:A3"/>
    <mergeCell ref="B2:B3"/>
    <mergeCell ref="C2:C3"/>
    <mergeCell ref="E2:E3"/>
    <mergeCell ref="A4:A5"/>
    <mergeCell ref="B4:B5"/>
    <mergeCell ref="C4:C5"/>
    <mergeCell ref="E4:E5"/>
    <mergeCell ref="A6:A7"/>
    <mergeCell ref="B6:B7"/>
    <mergeCell ref="C6:C7"/>
    <mergeCell ref="E6:E7"/>
    <mergeCell ref="A8:A9"/>
    <mergeCell ref="B8:B9"/>
    <mergeCell ref="C8:C9"/>
    <mergeCell ref="E8:E9"/>
  </mergeCells>
  <phoneticPr fontId="5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6"/>
  <sheetViews>
    <sheetView workbookViewId="0"/>
  </sheetViews>
  <sheetFormatPr defaultRowHeight="13.2"/>
  <cols>
    <col min="1" max="1" width="14.44140625" customWidth="1"/>
    <col min="2" max="2" width="5.44140625" bestFit="1" customWidth="1"/>
    <col min="3" max="3" width="12" customWidth="1"/>
    <col min="4" max="4" width="31.44140625" customWidth="1"/>
    <col min="5" max="5" width="6.88671875" customWidth="1"/>
    <col min="6" max="6" width="26.88671875" bestFit="1" customWidth="1"/>
    <col min="7" max="8" width="26" customWidth="1"/>
  </cols>
  <sheetData>
    <row r="1" spans="1:8" ht="15.6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5" thickTop="1">
      <c r="A2" s="734" t="str">
        <f>IF('２．個人申込書'!$N$41="","",'２．個人申込書'!#REF!)</f>
        <v/>
      </c>
      <c r="B2" s="734" t="str">
        <f>IF('２．個人申込書'!$N$41="","",'２．個人申込書'!N41&amp;"位")</f>
        <v/>
      </c>
      <c r="C2" s="734" t="str">
        <f>IF('２．個人申込書'!$N$41="","",'２．個人申込書'!#REF!)</f>
        <v/>
      </c>
      <c r="D2" s="11" t="str">
        <f>IF('２．個人申込書'!$N$41="","",'２．個人申込書'!B41)</f>
        <v/>
      </c>
      <c r="E2" s="734" t="str">
        <f>IF('２．個人申込書'!$N$41="","",'２．個人申込書'!G41)</f>
        <v/>
      </c>
      <c r="F2" s="741" t="str">
        <f>IF('２．個人申込書'!$N$41="","",'２．個人申込書'!$D$6)</f>
        <v/>
      </c>
      <c r="G2" s="741" t="str">
        <f>IF('２．個人申込書'!$N$41="","",'２．個人申込書'!$D$16)</f>
        <v/>
      </c>
      <c r="H2" s="741" t="str">
        <f>IF('２．個人申込書'!$N$41="","",'２．個人申込書'!$D$23)</f>
        <v/>
      </c>
    </row>
    <row r="3" spans="1:8" ht="14.4">
      <c r="A3" s="740"/>
      <c r="B3" s="740"/>
      <c r="C3" s="740"/>
      <c r="D3" s="13" t="str">
        <f>IF('２．個人申込書'!$N$41="","",'２．個人申込書'!B42)</f>
        <v/>
      </c>
      <c r="E3" s="740"/>
      <c r="F3" s="742"/>
      <c r="G3" s="742"/>
      <c r="H3" s="742"/>
    </row>
    <row r="4" spans="1:8" ht="14.4">
      <c r="A4" s="740"/>
      <c r="B4" s="740"/>
      <c r="C4" s="740"/>
      <c r="D4" s="13" t="str">
        <f>IF('２．個人申込書'!$N$41="","",'２．個人申込書'!H41)</f>
        <v/>
      </c>
      <c r="E4" s="740" t="str">
        <f>IF('２．個人申込書'!$N$41="","",'２．個人申込書'!M41)</f>
        <v/>
      </c>
      <c r="F4" s="738" t="str">
        <f>IF('２．個人申込書'!$N$41="","",'２．個人申込書'!$D$7)</f>
        <v/>
      </c>
      <c r="G4" s="738" t="str">
        <f>IF('２．個人申込書'!$N$41="","",'２．個人申込書'!$D$17)</f>
        <v/>
      </c>
      <c r="H4" s="738" t="str">
        <f>IF('２．個人申込書'!$N$41="","",'２．個人申込書'!$D$24)</f>
        <v/>
      </c>
    </row>
    <row r="5" spans="1:8" ht="15" thickBot="1">
      <c r="A5" s="735"/>
      <c r="B5" s="735"/>
      <c r="C5" s="735"/>
      <c r="D5" s="12" t="str">
        <f>IF('２．個人申込書'!$N$41="","",'２．個人申込書'!H42)</f>
        <v/>
      </c>
      <c r="E5" s="735"/>
      <c r="F5" s="739"/>
      <c r="G5" s="739"/>
      <c r="H5" s="739"/>
    </row>
    <row r="6" spans="1:8" ht="15" thickTop="1">
      <c r="A6" s="734" t="str">
        <f>IF('２．個人申込書'!$N$44="","",'２．個人申込書'!#REF!)</f>
        <v/>
      </c>
      <c r="B6" s="734" t="str">
        <f>IF('２．個人申込書'!$N$44="","",'２．個人申込書'!N44&amp;"位")</f>
        <v/>
      </c>
      <c r="C6" s="734" t="str">
        <f>IF('２．個人申込書'!$N$44="","",'２．個人申込書'!#REF!)</f>
        <v/>
      </c>
      <c r="D6" s="11" t="str">
        <f>IF('２．個人申込書'!$N$44="","",'２．個人申込書'!B44)</f>
        <v/>
      </c>
      <c r="E6" s="734" t="str">
        <f>IF('２．個人申込書'!$N$44="","",'２．個人申込書'!G44)</f>
        <v/>
      </c>
      <c r="F6" s="741" t="str">
        <f>IF('２．個人申込書'!$N$44="","",'２．個人申込書'!$D$6)</f>
        <v/>
      </c>
      <c r="G6" s="741" t="str">
        <f>IF('２．個人申込書'!$N$44="","",'２．個人申込書'!$D$16)</f>
        <v/>
      </c>
      <c r="H6" s="741" t="str">
        <f>IF('２．個人申込書'!$N$44="","",'２．個人申込書'!$D$23)</f>
        <v/>
      </c>
    </row>
    <row r="7" spans="1:8" ht="14.4">
      <c r="A7" s="740"/>
      <c r="B7" s="740"/>
      <c r="C7" s="740"/>
      <c r="D7" s="13" t="str">
        <f>IF('２．個人申込書'!$N$44="","",'２．個人申込書'!B45)</f>
        <v/>
      </c>
      <c r="E7" s="740"/>
      <c r="F7" s="742"/>
      <c r="G7" s="742"/>
      <c r="H7" s="742"/>
    </row>
    <row r="8" spans="1:8" ht="14.4">
      <c r="A8" s="740"/>
      <c r="B8" s="740"/>
      <c r="C8" s="740"/>
      <c r="D8" s="13" t="str">
        <f>IF('２．個人申込書'!$N$44="","",'２．個人申込書'!H44)</f>
        <v/>
      </c>
      <c r="E8" s="740" t="str">
        <f>IF('２．個人申込書'!$N$44="","",'２．個人申込書'!M44)</f>
        <v/>
      </c>
      <c r="F8" s="738" t="str">
        <f>IF('２．個人申込書'!$N$44="","",'２．個人申込書'!$D$7)</f>
        <v/>
      </c>
      <c r="G8" s="738" t="str">
        <f>IF('２．個人申込書'!$N$44="","",'２．個人申込書'!$D$17)</f>
        <v/>
      </c>
      <c r="H8" s="738" t="str">
        <f>IF('２．個人申込書'!$N$44="","",'２．個人申込書'!$D$24)</f>
        <v/>
      </c>
    </row>
    <row r="9" spans="1:8" ht="15" thickBot="1">
      <c r="A9" s="735"/>
      <c r="B9" s="735"/>
      <c r="C9" s="735"/>
      <c r="D9" s="12" t="str">
        <f>IF('２．個人申込書'!$N$44="","",'２．個人申込書'!H45)</f>
        <v/>
      </c>
      <c r="E9" s="735"/>
      <c r="F9" s="739"/>
      <c r="G9" s="739"/>
      <c r="H9" s="739"/>
    </row>
    <row r="10" spans="1:8" ht="15" thickTop="1">
      <c r="A10" s="734" t="str">
        <f>IF('２．個人申込書'!$N$47="","",'２．個人申込書'!#REF!)</f>
        <v/>
      </c>
      <c r="B10" s="734" t="str">
        <f>IF('２．個人申込書'!$N$47="","",'２．個人申込書'!N47&amp;"位")</f>
        <v/>
      </c>
      <c r="C10" s="734" t="str">
        <f>IF('２．個人申込書'!$N$47="","",'２．個人申込書'!#REF!)</f>
        <v/>
      </c>
      <c r="D10" s="11" t="str">
        <f>IF('２．個人申込書'!$N$47="","",'２．個人申込書'!B47)</f>
        <v/>
      </c>
      <c r="E10" s="734" t="str">
        <f>IF('２．個人申込書'!$N$47="","",'２．個人申込書'!G47)</f>
        <v/>
      </c>
      <c r="F10" s="741" t="str">
        <f>IF('２．個人申込書'!$N$47="","",'２．個人申込書'!$D$6)</f>
        <v/>
      </c>
      <c r="G10" s="741" t="str">
        <f>IF('２．個人申込書'!$N$47="","",'２．個人申込書'!$D$16)</f>
        <v/>
      </c>
      <c r="H10" s="741" t="str">
        <f>IF('２．個人申込書'!$N$47="","",'２．個人申込書'!$D$23)</f>
        <v/>
      </c>
    </row>
    <row r="11" spans="1:8" ht="14.4">
      <c r="A11" s="740"/>
      <c r="B11" s="740"/>
      <c r="C11" s="740"/>
      <c r="D11" s="13" t="str">
        <f>IF('２．個人申込書'!$N$47="","",'２．個人申込書'!B48)</f>
        <v/>
      </c>
      <c r="E11" s="740"/>
      <c r="F11" s="742"/>
      <c r="G11" s="742"/>
      <c r="H11" s="742"/>
    </row>
    <row r="12" spans="1:8" ht="14.4">
      <c r="A12" s="740"/>
      <c r="B12" s="740"/>
      <c r="C12" s="740"/>
      <c r="D12" s="13" t="str">
        <f>IF('２．個人申込書'!$N$47="","",'２．個人申込書'!H47)</f>
        <v/>
      </c>
      <c r="E12" s="740" t="str">
        <f>IF('２．個人申込書'!$N$47="","",'２．個人申込書'!M47)</f>
        <v/>
      </c>
      <c r="F12" s="738" t="str">
        <f>IF('２．個人申込書'!$N$47="","",'２．個人申込書'!$D$7)</f>
        <v/>
      </c>
      <c r="G12" s="738" t="str">
        <f>IF('２．個人申込書'!$N$47="","",'２．個人申込書'!$D$17)</f>
        <v/>
      </c>
      <c r="H12" s="738" t="str">
        <f>IF('２．個人申込書'!$N$47="","",'２．個人申込書'!$D$24)</f>
        <v/>
      </c>
    </row>
    <row r="13" spans="1:8" ht="15" thickBot="1">
      <c r="A13" s="735"/>
      <c r="B13" s="735"/>
      <c r="C13" s="735"/>
      <c r="D13" s="12" t="str">
        <f>IF('２．個人申込書'!$N$47="","",'２．個人申込書'!H48)</f>
        <v/>
      </c>
      <c r="E13" s="735"/>
      <c r="F13" s="739"/>
      <c r="G13" s="739"/>
      <c r="H13" s="739"/>
    </row>
    <row r="14" spans="1:8" ht="15" thickTop="1">
      <c r="A14" s="734" t="str">
        <f>IF('２．個人申込書'!$N$50="","",'２．個人申込書'!#REF!)</f>
        <v/>
      </c>
      <c r="B14" s="734" t="str">
        <f>IF('２．個人申込書'!$N$50="","",'２．個人申込書'!N50&amp;"位")</f>
        <v/>
      </c>
      <c r="C14" s="734" t="str">
        <f>IF('２．個人申込書'!$N$50="","",'２．個人申込書'!#REF!)</f>
        <v/>
      </c>
      <c r="D14" s="11" t="str">
        <f>IF('２．個人申込書'!$N$50="","",'２．個人申込書'!B50)</f>
        <v/>
      </c>
      <c r="E14" s="734" t="str">
        <f>IF('２．個人申込書'!$N$50="","",'２．個人申込書'!G50)</f>
        <v/>
      </c>
      <c r="F14" s="741" t="str">
        <f>IF('２．個人申込書'!$N$50="","",'２．個人申込書'!$D$6)</f>
        <v/>
      </c>
      <c r="G14" s="741" t="str">
        <f>IF('２．個人申込書'!$N$50="","",'２．個人申込書'!$D$16)</f>
        <v/>
      </c>
      <c r="H14" s="741" t="str">
        <f>IF('２．個人申込書'!$N$50="","",'２．個人申込書'!$D$23)</f>
        <v/>
      </c>
    </row>
    <row r="15" spans="1:8" ht="14.4">
      <c r="A15" s="740"/>
      <c r="B15" s="740"/>
      <c r="C15" s="740"/>
      <c r="D15" s="13" t="str">
        <f>IF('２．個人申込書'!$N$50="","",'２．個人申込書'!B51)</f>
        <v/>
      </c>
      <c r="E15" s="740"/>
      <c r="F15" s="742"/>
      <c r="G15" s="742"/>
      <c r="H15" s="742"/>
    </row>
    <row r="16" spans="1:8" ht="14.4">
      <c r="A16" s="740"/>
      <c r="B16" s="740"/>
      <c r="C16" s="740"/>
      <c r="D16" s="13" t="str">
        <f>IF('２．個人申込書'!$N$50="","",'２．個人申込書'!H50)</f>
        <v/>
      </c>
      <c r="E16" s="740" t="str">
        <f>IF('２．個人申込書'!$N$50="","",'２．個人申込書'!M50)</f>
        <v/>
      </c>
      <c r="F16" s="738" t="str">
        <f>IF('２．個人申込書'!$N$50="","",'２．個人申込書'!$D$7)</f>
        <v/>
      </c>
      <c r="G16" s="738" t="str">
        <f>IF('２．個人申込書'!$N$50="","",'２．個人申込書'!$D$17)</f>
        <v/>
      </c>
      <c r="H16" s="738" t="str">
        <f>IF('２．個人申込書'!$N$50="","",'２．個人申込書'!$D$24)</f>
        <v/>
      </c>
    </row>
    <row r="17" spans="1:8" ht="15" thickBot="1">
      <c r="A17" s="735"/>
      <c r="B17" s="735"/>
      <c r="C17" s="735"/>
      <c r="D17" s="12" t="str">
        <f>IF('２．個人申込書'!$N$50="","",'２．個人申込書'!H51)</f>
        <v/>
      </c>
      <c r="E17" s="735"/>
      <c r="F17" s="739"/>
      <c r="G17" s="739"/>
      <c r="H17" s="739"/>
    </row>
    <row r="18" spans="1:8" ht="15" thickTop="1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  <row r="25" spans="1:8" ht="14.4">
      <c r="A25" s="7"/>
      <c r="B25" s="7"/>
      <c r="C25" s="7"/>
      <c r="D25" s="7"/>
      <c r="E25" s="7"/>
      <c r="F25" s="7"/>
      <c r="G25" s="7"/>
      <c r="H25" s="7"/>
    </row>
    <row r="26" spans="1:8" ht="14.4">
      <c r="A26" s="7"/>
      <c r="B26" s="7"/>
      <c r="C26" s="7"/>
      <c r="D26" s="7"/>
      <c r="E26" s="7"/>
      <c r="F26" s="7"/>
      <c r="G26" s="7"/>
      <c r="H26" s="7"/>
    </row>
  </sheetData>
  <mergeCells count="44">
    <mergeCell ref="E2:E3"/>
    <mergeCell ref="E6:E7"/>
    <mergeCell ref="A2:A5"/>
    <mergeCell ref="B2:B5"/>
    <mergeCell ref="H4:H5"/>
    <mergeCell ref="H2:H3"/>
    <mergeCell ref="A6:A9"/>
    <mergeCell ref="B6:B9"/>
    <mergeCell ref="C6:C9"/>
    <mergeCell ref="F6:F7"/>
    <mergeCell ref="G6:G7"/>
    <mergeCell ref="H6:H7"/>
    <mergeCell ref="F8:F9"/>
    <mergeCell ref="G8:G9"/>
    <mergeCell ref="C2:C5"/>
    <mergeCell ref="E4:E5"/>
    <mergeCell ref="F4:F5"/>
    <mergeCell ref="G4:G5"/>
    <mergeCell ref="G2:G3"/>
    <mergeCell ref="F2:F3"/>
    <mergeCell ref="H8:H9"/>
    <mergeCell ref="E12:E13"/>
    <mergeCell ref="F12:F13"/>
    <mergeCell ref="G12:G13"/>
    <mergeCell ref="E8:E9"/>
    <mergeCell ref="E10:E11"/>
    <mergeCell ref="F10:F11"/>
    <mergeCell ref="G10:G11"/>
    <mergeCell ref="G16:G17"/>
    <mergeCell ref="H16:H17"/>
    <mergeCell ref="H12:H13"/>
    <mergeCell ref="A14:A17"/>
    <mergeCell ref="B14:B17"/>
    <mergeCell ref="C14:C17"/>
    <mergeCell ref="E14:E15"/>
    <mergeCell ref="F14:F15"/>
    <mergeCell ref="G14:G15"/>
    <mergeCell ref="H14:H15"/>
    <mergeCell ref="E16:E17"/>
    <mergeCell ref="F16:F17"/>
    <mergeCell ref="A10:A13"/>
    <mergeCell ref="B10:B13"/>
    <mergeCell ref="C10:C13"/>
    <mergeCell ref="H10:H11"/>
  </mergeCells>
  <phoneticPr fontId="5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6"/>
  <sheetViews>
    <sheetView workbookViewId="0"/>
  </sheetViews>
  <sheetFormatPr defaultRowHeight="13.2"/>
  <cols>
    <col min="1" max="1" width="14.44140625" customWidth="1"/>
    <col min="2" max="2" width="5.44140625" bestFit="1" customWidth="1"/>
    <col min="3" max="3" width="12" customWidth="1"/>
    <col min="4" max="4" width="31.44140625" customWidth="1"/>
    <col min="5" max="5" width="6.88671875" customWidth="1"/>
    <col min="6" max="6" width="26.88671875" bestFit="1" customWidth="1"/>
    <col min="7" max="8" width="26" customWidth="1"/>
  </cols>
  <sheetData>
    <row r="1" spans="1:8" ht="15.6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5" thickTop="1">
      <c r="A2" s="734" t="e">
        <f>IF(#REF!="","",#REF!)</f>
        <v>#REF!</v>
      </c>
      <c r="B2" s="734" t="e">
        <f>IF(#REF!="","",#REF!&amp;"位")</f>
        <v>#REF!</v>
      </c>
      <c r="C2" s="734" t="e">
        <f>IF(#REF!="","",#REF!)</f>
        <v>#REF!</v>
      </c>
      <c r="D2" s="11" t="e">
        <f>IF(#REF!="","",#REF!)</f>
        <v>#REF!</v>
      </c>
      <c r="E2" s="734" t="e">
        <f>IF(#REF!="","",#REF!)</f>
        <v>#REF!</v>
      </c>
      <c r="F2" s="741" t="e">
        <f>IF(#REF!="","",#REF!)</f>
        <v>#REF!</v>
      </c>
      <c r="G2" s="741" t="e">
        <f>IF(#REF!="","",#REF!)</f>
        <v>#REF!</v>
      </c>
      <c r="H2" s="741" t="e">
        <f>IF(#REF!="","",#REF!)</f>
        <v>#REF!</v>
      </c>
    </row>
    <row r="3" spans="1:8" ht="14.4">
      <c r="A3" s="740"/>
      <c r="B3" s="740"/>
      <c r="C3" s="740"/>
      <c r="D3" s="13" t="e">
        <f>IF(#REF!="","",#REF!)</f>
        <v>#REF!</v>
      </c>
      <c r="E3" s="740"/>
      <c r="F3" s="742"/>
      <c r="G3" s="742"/>
      <c r="H3" s="742"/>
    </row>
    <row r="4" spans="1:8" ht="14.4">
      <c r="A4" s="740"/>
      <c r="B4" s="740"/>
      <c r="C4" s="740"/>
      <c r="D4" s="13" t="e">
        <f>IF(#REF!="","",#REF!)</f>
        <v>#REF!</v>
      </c>
      <c r="E4" s="740" t="e">
        <f>IF(#REF!="","",#REF!)</f>
        <v>#REF!</v>
      </c>
      <c r="F4" s="738" t="e">
        <f>IF(#REF!="","",#REF!)</f>
        <v>#REF!</v>
      </c>
      <c r="G4" s="738" t="e">
        <f>IF(#REF!="","",#REF!)</f>
        <v>#REF!</v>
      </c>
      <c r="H4" s="738" t="e">
        <f>IF(#REF!="","",#REF!)</f>
        <v>#REF!</v>
      </c>
    </row>
    <row r="5" spans="1:8" ht="15" thickBot="1">
      <c r="A5" s="735"/>
      <c r="B5" s="735"/>
      <c r="C5" s="735"/>
      <c r="D5" s="12" t="e">
        <f>IF(#REF!="","",#REF!)</f>
        <v>#REF!</v>
      </c>
      <c r="E5" s="735"/>
      <c r="F5" s="739"/>
      <c r="G5" s="739"/>
      <c r="H5" s="739"/>
    </row>
    <row r="6" spans="1:8" ht="15" thickTop="1">
      <c r="A6" s="734" t="e">
        <f>IF(#REF!="","",#REF!)</f>
        <v>#REF!</v>
      </c>
      <c r="B6" s="734" t="e">
        <f>IF(#REF!="","",#REF!&amp;"位")</f>
        <v>#REF!</v>
      </c>
      <c r="C6" s="734" t="e">
        <f>IF(#REF!="","",#REF!)</f>
        <v>#REF!</v>
      </c>
      <c r="D6" s="11" t="e">
        <f>IF(#REF!="","",#REF!)</f>
        <v>#REF!</v>
      </c>
      <c r="E6" s="734" t="e">
        <f>IF(#REF!="","",#REF!)</f>
        <v>#REF!</v>
      </c>
      <c r="F6" s="741" t="e">
        <f>IF(#REF!="","",#REF!)</f>
        <v>#REF!</v>
      </c>
      <c r="G6" s="741" t="e">
        <f>IF(#REF!="","",#REF!)</f>
        <v>#REF!</v>
      </c>
      <c r="H6" s="741" t="e">
        <f>IF(#REF!="","",#REF!)</f>
        <v>#REF!</v>
      </c>
    </row>
    <row r="7" spans="1:8" ht="14.4">
      <c r="A7" s="740"/>
      <c r="B7" s="740"/>
      <c r="C7" s="740"/>
      <c r="D7" s="13" t="e">
        <f>IF(#REF!="","",#REF!)</f>
        <v>#REF!</v>
      </c>
      <c r="E7" s="740"/>
      <c r="F7" s="742"/>
      <c r="G7" s="742"/>
      <c r="H7" s="742"/>
    </row>
    <row r="8" spans="1:8" ht="14.4">
      <c r="A8" s="740"/>
      <c r="B8" s="740"/>
      <c r="C8" s="740"/>
      <c r="D8" s="13" t="e">
        <f>IF(#REF!="","",#REF!)</f>
        <v>#REF!</v>
      </c>
      <c r="E8" s="740" t="e">
        <f>IF(#REF!="","",#REF!)</f>
        <v>#REF!</v>
      </c>
      <c r="F8" s="738" t="e">
        <f>IF(#REF!="","",#REF!)</f>
        <v>#REF!</v>
      </c>
      <c r="G8" s="738" t="e">
        <f>IF(#REF!="","",#REF!)</f>
        <v>#REF!</v>
      </c>
      <c r="H8" s="738" t="e">
        <f>IF(#REF!="","",#REF!)</f>
        <v>#REF!</v>
      </c>
    </row>
    <row r="9" spans="1:8" ht="15" thickBot="1">
      <c r="A9" s="735"/>
      <c r="B9" s="735"/>
      <c r="C9" s="735"/>
      <c r="D9" s="12" t="e">
        <f>IF(#REF!="","",#REF!)</f>
        <v>#REF!</v>
      </c>
      <c r="E9" s="735"/>
      <c r="F9" s="739"/>
      <c r="G9" s="739"/>
      <c r="H9" s="739"/>
    </row>
    <row r="10" spans="1:8" ht="15" thickTop="1">
      <c r="A10" s="734" t="e">
        <f>IF(#REF!="","",#REF!)</f>
        <v>#REF!</v>
      </c>
      <c r="B10" s="734" t="e">
        <f>IF(#REF!="","",#REF!&amp;"位")</f>
        <v>#REF!</v>
      </c>
      <c r="C10" s="734" t="e">
        <f>IF(#REF!="","",#REF!)</f>
        <v>#REF!</v>
      </c>
      <c r="D10" s="11" t="e">
        <f>IF(#REF!="","",#REF!)</f>
        <v>#REF!</v>
      </c>
      <c r="E10" s="734" t="e">
        <f>IF(#REF!="","",#REF!)</f>
        <v>#REF!</v>
      </c>
      <c r="F10" s="741" t="e">
        <f>IF(#REF!="","",#REF!)</f>
        <v>#REF!</v>
      </c>
      <c r="G10" s="741" t="e">
        <f>IF(#REF!="","",#REF!)</f>
        <v>#REF!</v>
      </c>
      <c r="H10" s="741" t="e">
        <f>IF(#REF!="","",#REF!)</f>
        <v>#REF!</v>
      </c>
    </row>
    <row r="11" spans="1:8" ht="14.4">
      <c r="A11" s="740"/>
      <c r="B11" s="740"/>
      <c r="C11" s="740"/>
      <c r="D11" s="13" t="e">
        <f>IF(#REF!="","",#REF!)</f>
        <v>#REF!</v>
      </c>
      <c r="E11" s="740"/>
      <c r="F11" s="742"/>
      <c r="G11" s="742"/>
      <c r="H11" s="742"/>
    </row>
    <row r="12" spans="1:8" ht="14.4">
      <c r="A12" s="740"/>
      <c r="B12" s="740"/>
      <c r="C12" s="740"/>
      <c r="D12" s="13" t="e">
        <f>IF(#REF!="","",#REF!)</f>
        <v>#REF!</v>
      </c>
      <c r="E12" s="740" t="e">
        <f>IF(#REF!="","",#REF!)</f>
        <v>#REF!</v>
      </c>
      <c r="F12" s="738" t="e">
        <f>IF(#REF!="","",#REF!)</f>
        <v>#REF!</v>
      </c>
      <c r="G12" s="738" t="e">
        <f>IF(#REF!="","",#REF!)</f>
        <v>#REF!</v>
      </c>
      <c r="H12" s="738" t="e">
        <f>IF(#REF!="","",#REF!)</f>
        <v>#REF!</v>
      </c>
    </row>
    <row r="13" spans="1:8" ht="15" thickBot="1">
      <c r="A13" s="735"/>
      <c r="B13" s="735"/>
      <c r="C13" s="735"/>
      <c r="D13" s="12" t="e">
        <f>IF(#REF!="","",#REF!)</f>
        <v>#REF!</v>
      </c>
      <c r="E13" s="735"/>
      <c r="F13" s="739"/>
      <c r="G13" s="739"/>
      <c r="H13" s="739"/>
    </row>
    <row r="14" spans="1:8" ht="15" thickTop="1">
      <c r="A14" s="734" t="e">
        <f>IF(#REF!="","",#REF!)</f>
        <v>#REF!</v>
      </c>
      <c r="B14" s="734" t="e">
        <f>IF(#REF!="","",#REF!&amp;"位")</f>
        <v>#REF!</v>
      </c>
      <c r="C14" s="734" t="e">
        <f>IF(#REF!="","",#REF!)</f>
        <v>#REF!</v>
      </c>
      <c r="D14" s="11" t="e">
        <f>IF(#REF!="","",#REF!)</f>
        <v>#REF!</v>
      </c>
      <c r="E14" s="734" t="e">
        <f>IF(#REF!="","",#REF!)</f>
        <v>#REF!</v>
      </c>
      <c r="F14" s="741" t="e">
        <f>IF(#REF!="","",#REF!)</f>
        <v>#REF!</v>
      </c>
      <c r="G14" s="741" t="e">
        <f>IF(#REF!="","",#REF!)</f>
        <v>#REF!</v>
      </c>
      <c r="H14" s="741" t="e">
        <f>IF(#REF!="","",#REF!)</f>
        <v>#REF!</v>
      </c>
    </row>
    <row r="15" spans="1:8" ht="14.4">
      <c r="A15" s="740"/>
      <c r="B15" s="740"/>
      <c r="C15" s="740"/>
      <c r="D15" s="13" t="e">
        <f>IF(#REF!="","",#REF!)</f>
        <v>#REF!</v>
      </c>
      <c r="E15" s="740"/>
      <c r="F15" s="742"/>
      <c r="G15" s="742"/>
      <c r="H15" s="742"/>
    </row>
    <row r="16" spans="1:8" ht="14.4">
      <c r="A16" s="740"/>
      <c r="B16" s="740"/>
      <c r="C16" s="740"/>
      <c r="D16" s="13" t="e">
        <f>IF(#REF!="","",#REF!)</f>
        <v>#REF!</v>
      </c>
      <c r="E16" s="740" t="e">
        <f>IF(#REF!="","",#REF!)</f>
        <v>#REF!</v>
      </c>
      <c r="F16" s="738" t="e">
        <f>IF(#REF!="","",#REF!)</f>
        <v>#REF!</v>
      </c>
      <c r="G16" s="738" t="e">
        <f>IF(#REF!="","",#REF!)</f>
        <v>#REF!</v>
      </c>
      <c r="H16" s="738" t="e">
        <f>IF(#REF!="","",#REF!)</f>
        <v>#REF!</v>
      </c>
    </row>
    <row r="17" spans="1:8" ht="15" thickBot="1">
      <c r="A17" s="735"/>
      <c r="B17" s="735"/>
      <c r="C17" s="735"/>
      <c r="D17" s="12" t="e">
        <f>IF(#REF!="","",#REF!)</f>
        <v>#REF!</v>
      </c>
      <c r="E17" s="735"/>
      <c r="F17" s="739"/>
      <c r="G17" s="739"/>
      <c r="H17" s="739"/>
    </row>
    <row r="18" spans="1:8" ht="15" thickTop="1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  <row r="25" spans="1:8" ht="14.4">
      <c r="A25" s="7"/>
      <c r="B25" s="7"/>
      <c r="C25" s="7"/>
      <c r="D25" s="7"/>
      <c r="E25" s="7"/>
      <c r="F25" s="7"/>
      <c r="G25" s="7"/>
      <c r="H25" s="7"/>
    </row>
    <row r="26" spans="1:8" ht="14.4">
      <c r="A26" s="7"/>
      <c r="B26" s="7"/>
      <c r="C26" s="7"/>
      <c r="D26" s="7"/>
      <c r="E26" s="7"/>
      <c r="F26" s="7"/>
      <c r="G26" s="7"/>
      <c r="H26" s="7"/>
    </row>
  </sheetData>
  <mergeCells count="44">
    <mergeCell ref="A2:A5"/>
    <mergeCell ref="B2:B5"/>
    <mergeCell ref="C2:C5"/>
    <mergeCell ref="E2:E3"/>
    <mergeCell ref="F2:F3"/>
    <mergeCell ref="A6:A9"/>
    <mergeCell ref="B6:B9"/>
    <mergeCell ref="C6:C9"/>
    <mergeCell ref="E6:E7"/>
    <mergeCell ref="F6:F7"/>
    <mergeCell ref="H2:H3"/>
    <mergeCell ref="E4:E5"/>
    <mergeCell ref="F4:F5"/>
    <mergeCell ref="G4:G5"/>
    <mergeCell ref="H4:H5"/>
    <mergeCell ref="G2:G3"/>
    <mergeCell ref="G6:G7"/>
    <mergeCell ref="H6:H7"/>
    <mergeCell ref="E8:E9"/>
    <mergeCell ref="F8:F9"/>
    <mergeCell ref="G8:G9"/>
    <mergeCell ref="H8:H9"/>
    <mergeCell ref="A10:A13"/>
    <mergeCell ref="B10:B13"/>
    <mergeCell ref="C10:C13"/>
    <mergeCell ref="E10:E11"/>
    <mergeCell ref="F10:F11"/>
    <mergeCell ref="A14:A17"/>
    <mergeCell ref="B14:B17"/>
    <mergeCell ref="C14:C17"/>
    <mergeCell ref="E14:E15"/>
    <mergeCell ref="F14:F15"/>
    <mergeCell ref="H10:H11"/>
    <mergeCell ref="E12:E13"/>
    <mergeCell ref="F12:F13"/>
    <mergeCell ref="G12:G13"/>
    <mergeCell ref="H12:H13"/>
    <mergeCell ref="G10:G11"/>
    <mergeCell ref="G14:G15"/>
    <mergeCell ref="H14:H15"/>
    <mergeCell ref="E16:E17"/>
    <mergeCell ref="F16:F17"/>
    <mergeCell ref="G16:G17"/>
    <mergeCell ref="H16:H17"/>
  </mergeCells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47"/>
  <sheetViews>
    <sheetView workbookViewId="0"/>
  </sheetViews>
  <sheetFormatPr defaultRowHeight="13.2"/>
  <cols>
    <col min="1" max="1" width="10.44140625" bestFit="1" customWidth="1"/>
    <col min="3" max="3" width="20.5546875" bestFit="1" customWidth="1"/>
    <col min="5" max="5" width="11.5546875" bestFit="1" customWidth="1"/>
  </cols>
  <sheetData>
    <row r="1" spans="1:5">
      <c r="A1" s="5" t="s">
        <v>70</v>
      </c>
      <c r="B1">
        <v>1</v>
      </c>
      <c r="C1" s="6" t="s">
        <v>8</v>
      </c>
      <c r="D1" s="6" t="s">
        <v>71</v>
      </c>
      <c r="E1" s="1" t="s">
        <v>16</v>
      </c>
    </row>
    <row r="2" spans="1:5" ht="13.8">
      <c r="A2" s="4" t="s">
        <v>24</v>
      </c>
      <c r="B2">
        <v>2</v>
      </c>
      <c r="C2" s="6" t="s">
        <v>9</v>
      </c>
      <c r="D2" s="6" t="s">
        <v>72</v>
      </c>
      <c r="E2" s="2" t="s">
        <v>17</v>
      </c>
    </row>
    <row r="3" spans="1:5" ht="13.8">
      <c r="A3" s="4" t="s">
        <v>25</v>
      </c>
      <c r="B3">
        <v>3</v>
      </c>
      <c r="C3" s="6" t="s">
        <v>10</v>
      </c>
      <c r="D3" s="6" t="s">
        <v>73</v>
      </c>
      <c r="E3" s="2" t="s">
        <v>22</v>
      </c>
    </row>
    <row r="4" spans="1:5" ht="13.8">
      <c r="A4" s="4" t="s">
        <v>26</v>
      </c>
      <c r="B4">
        <v>4</v>
      </c>
      <c r="D4" s="6" t="s">
        <v>74</v>
      </c>
      <c r="E4" s="3" t="s">
        <v>23</v>
      </c>
    </row>
    <row r="5" spans="1:5" ht="13.8">
      <c r="A5" s="4" t="s">
        <v>27</v>
      </c>
      <c r="B5">
        <v>5</v>
      </c>
      <c r="D5" s="6" t="s">
        <v>75</v>
      </c>
    </row>
    <row r="6" spans="1:5" ht="13.8">
      <c r="A6" s="4" t="s">
        <v>28</v>
      </c>
      <c r="B6">
        <v>6</v>
      </c>
      <c r="D6" s="6" t="s">
        <v>76</v>
      </c>
    </row>
    <row r="7" spans="1:5" ht="13.8">
      <c r="A7" s="4" t="s">
        <v>29</v>
      </c>
      <c r="D7" s="6" t="s">
        <v>77</v>
      </c>
    </row>
    <row r="8" spans="1:5" ht="13.8">
      <c r="A8" s="4" t="s">
        <v>30</v>
      </c>
      <c r="D8" s="6" t="s">
        <v>78</v>
      </c>
    </row>
    <row r="9" spans="1:5" ht="13.8">
      <c r="A9" s="4" t="s">
        <v>31</v>
      </c>
      <c r="D9" s="6" t="s">
        <v>79</v>
      </c>
    </row>
    <row r="10" spans="1:5" ht="13.8">
      <c r="A10" s="4" t="s">
        <v>32</v>
      </c>
      <c r="D10" s="6"/>
    </row>
    <row r="11" spans="1:5" ht="13.8">
      <c r="A11" s="4" t="s">
        <v>33</v>
      </c>
    </row>
    <row r="12" spans="1:5" ht="13.8">
      <c r="A12" s="4" t="s">
        <v>34</v>
      </c>
    </row>
    <row r="13" spans="1:5" ht="13.8">
      <c r="A13" s="4" t="s">
        <v>35</v>
      </c>
    </row>
    <row r="14" spans="1:5" ht="13.8">
      <c r="A14" s="4" t="s">
        <v>36</v>
      </c>
    </row>
    <row r="15" spans="1:5" ht="13.8">
      <c r="A15" s="4" t="s">
        <v>37</v>
      </c>
    </row>
    <row r="16" spans="1:5" ht="13.8">
      <c r="A16" s="4" t="s">
        <v>38</v>
      </c>
    </row>
    <row r="17" spans="1:1" ht="13.8">
      <c r="A17" s="4" t="s">
        <v>39</v>
      </c>
    </row>
    <row r="18" spans="1:1" ht="13.8">
      <c r="A18" s="4" t="s">
        <v>40</v>
      </c>
    </row>
    <row r="19" spans="1:1" ht="13.8">
      <c r="A19" s="4" t="s">
        <v>41</v>
      </c>
    </row>
    <row r="20" spans="1:1" ht="13.8">
      <c r="A20" s="4" t="s">
        <v>42</v>
      </c>
    </row>
    <row r="21" spans="1:1" ht="13.8">
      <c r="A21" s="4" t="s">
        <v>43</v>
      </c>
    </row>
    <row r="22" spans="1:1" ht="13.8">
      <c r="A22" s="4" t="s">
        <v>44</v>
      </c>
    </row>
    <row r="23" spans="1:1" ht="13.8">
      <c r="A23" s="4" t="s">
        <v>45</v>
      </c>
    </row>
    <row r="24" spans="1:1" ht="13.8">
      <c r="A24" s="4" t="s">
        <v>46</v>
      </c>
    </row>
    <row r="25" spans="1:1" ht="13.8">
      <c r="A25" s="4" t="s">
        <v>47</v>
      </c>
    </row>
    <row r="26" spans="1:1" ht="13.8">
      <c r="A26" s="4" t="s">
        <v>48</v>
      </c>
    </row>
    <row r="27" spans="1:1" ht="13.8">
      <c r="A27" s="4" t="s">
        <v>49</v>
      </c>
    </row>
    <row r="28" spans="1:1" ht="13.8">
      <c r="A28" s="4" t="s">
        <v>50</v>
      </c>
    </row>
    <row r="29" spans="1:1" ht="13.8">
      <c r="A29" s="4" t="s">
        <v>51</v>
      </c>
    </row>
    <row r="30" spans="1:1" ht="13.8">
      <c r="A30" s="4" t="s">
        <v>52</v>
      </c>
    </row>
    <row r="31" spans="1:1" ht="13.8">
      <c r="A31" s="4" t="s">
        <v>53</v>
      </c>
    </row>
    <row r="32" spans="1:1" ht="13.8">
      <c r="A32" s="4" t="s">
        <v>54</v>
      </c>
    </row>
    <row r="33" spans="1:1" ht="13.8">
      <c r="A33" s="4" t="s">
        <v>55</v>
      </c>
    </row>
    <row r="34" spans="1:1" ht="13.8">
      <c r="A34" s="4" t="s">
        <v>56</v>
      </c>
    </row>
    <row r="35" spans="1:1" ht="13.8">
      <c r="A35" s="4" t="s">
        <v>57</v>
      </c>
    </row>
    <row r="36" spans="1:1" ht="13.8">
      <c r="A36" s="4" t="s">
        <v>58</v>
      </c>
    </row>
    <row r="37" spans="1:1" ht="13.8">
      <c r="A37" s="4" t="s">
        <v>59</v>
      </c>
    </row>
    <row r="38" spans="1:1" ht="13.8">
      <c r="A38" s="4" t="s">
        <v>60</v>
      </c>
    </row>
    <row r="39" spans="1:1" ht="13.8">
      <c r="A39" s="4" t="s">
        <v>61</v>
      </c>
    </row>
    <row r="40" spans="1:1" ht="13.8">
      <c r="A40" s="4" t="s">
        <v>62</v>
      </c>
    </row>
    <row r="41" spans="1:1" ht="13.8">
      <c r="A41" s="4" t="s">
        <v>63</v>
      </c>
    </row>
    <row r="42" spans="1:1" ht="13.8">
      <c r="A42" s="4" t="s">
        <v>64</v>
      </c>
    </row>
    <row r="43" spans="1:1" ht="13.8">
      <c r="A43" s="4" t="s">
        <v>65</v>
      </c>
    </row>
    <row r="44" spans="1:1" ht="13.8">
      <c r="A44" s="4" t="s">
        <v>66</v>
      </c>
    </row>
    <row r="45" spans="1:1" ht="13.8">
      <c r="A45" s="4" t="s">
        <v>67</v>
      </c>
    </row>
    <row r="46" spans="1:1" ht="13.8">
      <c r="A46" s="4" t="s">
        <v>68</v>
      </c>
    </row>
    <row r="47" spans="1:1" ht="13.8">
      <c r="A47" s="4" t="s">
        <v>69</v>
      </c>
    </row>
  </sheetData>
  <phoneticPr fontId="5"/>
  <conditionalFormatting sqref="C1:C3">
    <cfRule type="cellIs" dxfId="1" priority="2" operator="equal">
      <formula>0</formula>
    </cfRule>
  </conditionalFormatting>
  <conditionalFormatting sqref="E1:E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47"/>
  <sheetViews>
    <sheetView workbookViewId="0">
      <selection activeCell="D9" sqref="D9:K9"/>
    </sheetView>
  </sheetViews>
  <sheetFormatPr defaultColWidth="8.77734375" defaultRowHeight="14.4"/>
  <cols>
    <col min="1" max="1" width="3.5546875" style="199" customWidth="1"/>
    <col min="2" max="2" width="10.21875" style="199" bestFit="1" customWidth="1"/>
    <col min="3" max="3" width="5.5546875" style="199" customWidth="1"/>
    <col min="4" max="4" width="7.5546875" style="199" customWidth="1"/>
    <col min="5" max="5" width="12.5546875" style="199" customWidth="1"/>
    <col min="6" max="6" width="4.5546875" style="199" customWidth="1"/>
    <col min="7" max="7" width="3.5546875" style="199" customWidth="1"/>
    <col min="8" max="8" width="10.21875" style="199" bestFit="1" customWidth="1"/>
    <col min="9" max="9" width="12.5546875" style="199" customWidth="1"/>
    <col min="10" max="10" width="16.5546875" style="199" customWidth="1"/>
    <col min="11" max="11" width="4.5546875" style="199" customWidth="1"/>
    <col min="12" max="13" width="8.77734375" style="199"/>
    <col min="14" max="14" width="26.77734375" style="199" bestFit="1" customWidth="1"/>
    <col min="15" max="16384" width="8.77734375" style="199"/>
  </cols>
  <sheetData>
    <row r="1" spans="1:14" ht="21" customHeight="1">
      <c r="A1" s="275" t="s">
        <v>347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24"/>
      <c r="N1" s="225"/>
    </row>
    <row r="2" spans="1:14" ht="12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224"/>
    </row>
    <row r="3" spans="1:14" ht="21" customHeight="1" thickBot="1">
      <c r="A3" s="276" t="str">
        <f>IF('０．登録フォーム'!D5="男子","＜男子団体戦＞",IF('０．登録フォーム'!D5="女子","＜女子団体戦＞",""))</f>
        <v/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26"/>
    </row>
    <row r="4" spans="1:14" ht="12" customHeight="1">
      <c r="A4" s="279" t="s">
        <v>220</v>
      </c>
      <c r="B4" s="280"/>
      <c r="C4" s="280"/>
      <c r="D4" s="280" t="s">
        <v>98</v>
      </c>
      <c r="E4" s="280"/>
      <c r="F4" s="280" t="s">
        <v>221</v>
      </c>
      <c r="G4" s="280"/>
      <c r="H4" s="280"/>
      <c r="I4" s="280"/>
      <c r="J4" s="280" t="s">
        <v>182</v>
      </c>
      <c r="K4" s="301"/>
      <c r="L4" s="226"/>
    </row>
    <row r="5" spans="1:14" ht="25.2" customHeight="1" thickBot="1">
      <c r="A5" s="277">
        <f>'０．登録フォーム'!$D$3</f>
        <v>0</v>
      </c>
      <c r="B5" s="278"/>
      <c r="C5" s="278"/>
      <c r="D5" s="278">
        <f>+'０．登録フォーム'!D23</f>
        <v>0</v>
      </c>
      <c r="E5" s="278"/>
      <c r="F5" s="304">
        <f>+'０．登録フォーム'!D6</f>
        <v>0</v>
      </c>
      <c r="G5" s="304"/>
      <c r="H5" s="304"/>
      <c r="I5" s="304"/>
      <c r="J5" s="302">
        <f>'０．登録フォーム'!$D$4</f>
        <v>0</v>
      </c>
      <c r="K5" s="303"/>
      <c r="L5" s="227"/>
    </row>
    <row r="6" spans="1:14" ht="12" customHeight="1">
      <c r="A6" s="290" t="s">
        <v>19</v>
      </c>
      <c r="B6" s="291"/>
      <c r="C6" s="292"/>
      <c r="D6" s="305">
        <f>+'０．登録フォーム'!D8</f>
        <v>0</v>
      </c>
      <c r="E6" s="306"/>
      <c r="F6" s="306"/>
      <c r="G6" s="306"/>
      <c r="H6" s="307"/>
      <c r="I6" s="308" t="s">
        <v>218</v>
      </c>
      <c r="J6" s="308"/>
      <c r="K6" s="309"/>
      <c r="L6" s="228"/>
    </row>
    <row r="7" spans="1:14" ht="25.2" customHeight="1">
      <c r="A7" s="293" t="s">
        <v>208</v>
      </c>
      <c r="B7" s="294"/>
      <c r="C7" s="295"/>
      <c r="D7" s="329">
        <f>+'０．登録フォーム'!D7</f>
        <v>0</v>
      </c>
      <c r="E7" s="330"/>
      <c r="F7" s="330"/>
      <c r="G7" s="330"/>
      <c r="H7" s="331"/>
      <c r="I7" s="332">
        <f>'０．登録フォーム'!$D$9</f>
        <v>0</v>
      </c>
      <c r="J7" s="332"/>
      <c r="K7" s="333"/>
    </row>
    <row r="8" spans="1:14" ht="12" customHeight="1">
      <c r="A8" s="296" t="s">
        <v>209</v>
      </c>
      <c r="B8" s="297"/>
      <c r="C8" s="298"/>
      <c r="D8" s="229" t="s">
        <v>183</v>
      </c>
      <c r="E8" s="230">
        <f>+'０．登録フォーム'!D10</f>
        <v>0</v>
      </c>
      <c r="F8" s="324"/>
      <c r="G8" s="324"/>
      <c r="H8" s="324"/>
      <c r="I8" s="325"/>
      <c r="J8" s="325"/>
      <c r="K8" s="326"/>
    </row>
    <row r="9" spans="1:14" ht="24" customHeight="1">
      <c r="A9" s="296"/>
      <c r="B9" s="297"/>
      <c r="C9" s="298"/>
      <c r="D9" s="319" t="str">
        <f>+F5&amp;'０．登録フォーム'!D12</f>
        <v>0　</v>
      </c>
      <c r="E9" s="320"/>
      <c r="F9" s="320"/>
      <c r="G9" s="320"/>
      <c r="H9" s="320"/>
      <c r="I9" s="320"/>
      <c r="J9" s="320"/>
      <c r="K9" s="321"/>
    </row>
    <row r="10" spans="1:14" ht="18" customHeight="1" thickBot="1">
      <c r="A10" s="299"/>
      <c r="B10" s="268"/>
      <c r="C10" s="300"/>
      <c r="D10" s="231" t="s">
        <v>1</v>
      </c>
      <c r="E10" s="322">
        <f>+'０．登録フォーム'!D13</f>
        <v>0</v>
      </c>
      <c r="F10" s="323"/>
      <c r="G10" s="323"/>
      <c r="H10" s="232" t="s">
        <v>2</v>
      </c>
      <c r="I10" s="327">
        <f>+'０．登録フォーム'!D14</f>
        <v>0</v>
      </c>
      <c r="J10" s="327"/>
      <c r="K10" s="328"/>
    </row>
    <row r="11" spans="1:14" ht="4.2" customHeight="1" thickBot="1">
      <c r="A11" s="204"/>
      <c r="B11" s="204"/>
      <c r="C11" s="204"/>
    </row>
    <row r="12" spans="1:14" ht="12" customHeight="1">
      <c r="A12" s="287" t="s">
        <v>13</v>
      </c>
      <c r="B12" s="288"/>
      <c r="C12" s="289"/>
      <c r="D12" s="338">
        <f>+'０．登録フォーム'!D25</f>
        <v>0</v>
      </c>
      <c r="E12" s="339"/>
      <c r="F12" s="339"/>
      <c r="G12" s="339"/>
      <c r="H12" s="339"/>
      <c r="I12" s="338" t="s">
        <v>266</v>
      </c>
      <c r="J12" s="339"/>
      <c r="K12" s="340"/>
      <c r="L12" s="228"/>
    </row>
    <row r="13" spans="1:14" ht="25.2" customHeight="1">
      <c r="A13" s="281" t="s">
        <v>294</v>
      </c>
      <c r="B13" s="282"/>
      <c r="C13" s="283"/>
      <c r="D13" s="273">
        <f>+'０．登録フォーム'!D24</f>
        <v>0</v>
      </c>
      <c r="E13" s="274"/>
      <c r="F13" s="274"/>
      <c r="G13" s="274"/>
      <c r="H13" s="274"/>
      <c r="I13" s="329">
        <f>'０．登録フォーム'!$D$26</f>
        <v>0</v>
      </c>
      <c r="J13" s="330"/>
      <c r="K13" s="400"/>
    </row>
    <row r="14" spans="1:14" ht="18" customHeight="1">
      <c r="A14" s="284"/>
      <c r="B14" s="285"/>
      <c r="C14" s="286"/>
      <c r="D14" s="316" t="str">
        <f>IF('０．登録フォーム'!D27="○","部活動指導員（　　○　　）","部活動指導員（　　　　　）")</f>
        <v>部活動指導員（　　　　　）</v>
      </c>
      <c r="E14" s="317"/>
      <c r="F14" s="318"/>
      <c r="G14" s="334" t="s">
        <v>283</v>
      </c>
      <c r="H14" s="335"/>
      <c r="I14" s="336">
        <f>+'０．登録フォーム'!D28</f>
        <v>0</v>
      </c>
      <c r="J14" s="336"/>
      <c r="K14" s="337"/>
    </row>
    <row r="15" spans="1:14" ht="18" customHeight="1" thickBot="1">
      <c r="A15" s="266" t="s">
        <v>15</v>
      </c>
      <c r="B15" s="267"/>
      <c r="C15" s="268"/>
      <c r="D15" s="205" t="s">
        <v>1</v>
      </c>
      <c r="E15" s="269">
        <f>+'０．登録フォーム'!D29</f>
        <v>0</v>
      </c>
      <c r="F15" s="270"/>
      <c r="G15" s="271" t="s">
        <v>18</v>
      </c>
      <c r="H15" s="272"/>
      <c r="I15" s="401">
        <f>+'０．登録フォーム'!D30</f>
        <v>0</v>
      </c>
      <c r="J15" s="401"/>
      <c r="K15" s="402"/>
    </row>
    <row r="16" spans="1:14" ht="12" customHeight="1">
      <c r="A16" s="287" t="s">
        <v>13</v>
      </c>
      <c r="B16" s="288"/>
      <c r="C16" s="289"/>
      <c r="D16" s="338">
        <f>'０．登録フォーム'!$D$32</f>
        <v>0</v>
      </c>
      <c r="E16" s="339"/>
      <c r="F16" s="339"/>
      <c r="G16" s="339"/>
      <c r="H16" s="339"/>
      <c r="I16" s="338" t="s">
        <v>266</v>
      </c>
      <c r="J16" s="339"/>
      <c r="K16" s="340"/>
      <c r="L16" s="228"/>
    </row>
    <row r="17" spans="1:11" ht="25.2" customHeight="1">
      <c r="A17" s="281" t="s">
        <v>293</v>
      </c>
      <c r="B17" s="282"/>
      <c r="C17" s="283"/>
      <c r="D17" s="341">
        <f>'０．登録フォーム'!$D$31</f>
        <v>0</v>
      </c>
      <c r="E17" s="275"/>
      <c r="F17" s="275"/>
      <c r="G17" s="275"/>
      <c r="H17" s="275"/>
      <c r="I17" s="342">
        <f>'０．登録フォーム'!$D$33</f>
        <v>0</v>
      </c>
      <c r="J17" s="343"/>
      <c r="K17" s="344"/>
    </row>
    <row r="18" spans="1:11" ht="18" customHeight="1">
      <c r="A18" s="418" t="s">
        <v>297</v>
      </c>
      <c r="B18" s="419"/>
      <c r="C18" s="420"/>
      <c r="D18" s="334" t="s">
        <v>295</v>
      </c>
      <c r="E18" s="345"/>
      <c r="F18" s="346"/>
      <c r="G18" s="334">
        <f>'０．登録フォーム'!$D$34</f>
        <v>0</v>
      </c>
      <c r="H18" s="345"/>
      <c r="I18" s="345"/>
      <c r="J18" s="345"/>
      <c r="K18" s="421"/>
    </row>
    <row r="19" spans="1:11" ht="18" customHeight="1" thickBot="1">
      <c r="A19" s="266" t="s">
        <v>296</v>
      </c>
      <c r="B19" s="267"/>
      <c r="C19" s="268"/>
      <c r="D19" s="205" t="s">
        <v>1</v>
      </c>
      <c r="E19" s="412">
        <f>'０．登録フォーム'!$D$35</f>
        <v>0</v>
      </c>
      <c r="F19" s="413"/>
      <c r="G19" s="414" t="s">
        <v>18</v>
      </c>
      <c r="H19" s="415"/>
      <c r="I19" s="416">
        <f>'０．登録フォーム'!$D$36</f>
        <v>0</v>
      </c>
      <c r="J19" s="416"/>
      <c r="K19" s="417"/>
    </row>
    <row r="20" spans="1:11" ht="18" customHeight="1">
      <c r="A20" s="411" t="s">
        <v>298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</row>
    <row r="21" spans="1:11" ht="16.2" customHeight="1" thickBot="1">
      <c r="A21" s="233" t="s">
        <v>317</v>
      </c>
      <c r="B21" s="234"/>
      <c r="C21" s="235"/>
      <c r="D21" s="234"/>
      <c r="E21" s="234"/>
      <c r="F21" s="234"/>
      <c r="G21" s="234"/>
      <c r="H21" s="234"/>
      <c r="I21" s="234"/>
      <c r="J21" s="234"/>
      <c r="K21" s="234"/>
    </row>
    <row r="22" spans="1:11" ht="12" customHeight="1">
      <c r="A22" s="361" t="s">
        <v>13</v>
      </c>
      <c r="B22" s="358"/>
      <c r="C22" s="358"/>
      <c r="D22" s="358">
        <f>+'０．登録フォーム'!D38</f>
        <v>0</v>
      </c>
      <c r="E22" s="358"/>
      <c r="F22" s="358"/>
      <c r="G22" s="358"/>
      <c r="H22" s="358"/>
      <c r="I22" s="362" t="s">
        <v>266</v>
      </c>
      <c r="J22" s="363"/>
      <c r="K22" s="364"/>
    </row>
    <row r="23" spans="1:11" ht="25.2" customHeight="1" thickBot="1">
      <c r="A23" s="359" t="s">
        <v>265</v>
      </c>
      <c r="B23" s="360"/>
      <c r="C23" s="360"/>
      <c r="D23" s="304">
        <f>+'０．登録フォーム'!D37</f>
        <v>0</v>
      </c>
      <c r="E23" s="304"/>
      <c r="F23" s="304"/>
      <c r="G23" s="304"/>
      <c r="H23" s="304"/>
      <c r="I23" s="367" t="str">
        <f>IF('０．登録フォーム'!D37="","",'０．登録フォーム'!D39)</f>
        <v/>
      </c>
      <c r="J23" s="367"/>
      <c r="K23" s="368"/>
    </row>
    <row r="24" spans="1:11" ht="15" customHeight="1">
      <c r="A24" s="357" t="s">
        <v>207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57"/>
    </row>
    <row r="25" spans="1:11" ht="12" customHeight="1">
      <c r="A25" s="236"/>
      <c r="B25" s="236"/>
      <c r="C25" s="236"/>
      <c r="D25" s="236"/>
      <c r="E25" s="236"/>
      <c r="F25" s="236"/>
      <c r="G25" s="236"/>
      <c r="H25" s="236"/>
      <c r="I25" s="236"/>
      <c r="J25" s="236"/>
      <c r="K25" s="236"/>
    </row>
    <row r="26" spans="1:11" ht="22.2" customHeight="1" thickBot="1">
      <c r="A26" s="211" t="str">
        <f>IF('０．登録フォーム'!D5="男子","【男子団体選手名】",IF('０．登録フォーム'!D5="女子","【女子団体選手名】",""))</f>
        <v/>
      </c>
      <c r="B26" s="237"/>
      <c r="C26" s="213"/>
      <c r="F26" s="206" t="s">
        <v>257</v>
      </c>
      <c r="G26" s="213"/>
      <c r="H26" s="213"/>
      <c r="I26" s="213"/>
      <c r="J26" s="213"/>
      <c r="K26" s="213"/>
    </row>
    <row r="27" spans="1:11" ht="12" customHeight="1">
      <c r="A27" s="347" t="s">
        <v>3</v>
      </c>
      <c r="B27" s="395" t="s">
        <v>19</v>
      </c>
      <c r="C27" s="396"/>
      <c r="D27" s="396"/>
      <c r="E27" s="396"/>
      <c r="F27" s="408" t="s">
        <v>4</v>
      </c>
      <c r="G27" s="350" t="s">
        <v>3</v>
      </c>
      <c r="H27" s="369" t="s">
        <v>19</v>
      </c>
      <c r="I27" s="370"/>
      <c r="J27" s="371"/>
      <c r="K27" s="365" t="s">
        <v>4</v>
      </c>
    </row>
    <row r="28" spans="1:11" ht="24" customHeight="1">
      <c r="A28" s="348"/>
      <c r="B28" s="406" t="s">
        <v>5</v>
      </c>
      <c r="C28" s="407"/>
      <c r="D28" s="407"/>
      <c r="E28" s="407"/>
      <c r="F28" s="409"/>
      <c r="G28" s="351"/>
      <c r="H28" s="372" t="s">
        <v>6</v>
      </c>
      <c r="I28" s="373"/>
      <c r="J28" s="374"/>
      <c r="K28" s="366"/>
    </row>
    <row r="29" spans="1:11" ht="18" customHeight="1" thickBot="1">
      <c r="A29" s="349"/>
      <c r="B29" s="238" t="s">
        <v>256</v>
      </c>
      <c r="C29" s="353" t="s">
        <v>263</v>
      </c>
      <c r="D29" s="353"/>
      <c r="E29" s="353"/>
      <c r="F29" s="354"/>
      <c r="G29" s="352"/>
      <c r="H29" s="238" t="s">
        <v>256</v>
      </c>
      <c r="I29" s="353" t="s">
        <v>264</v>
      </c>
      <c r="J29" s="355"/>
      <c r="K29" s="356"/>
    </row>
    <row r="30" spans="1:11" ht="12" customHeight="1">
      <c r="A30" s="422">
        <v>1</v>
      </c>
      <c r="B30" s="434" t="str">
        <f>IF('０．登録フォーム'!D45="","",'０．登録フォーム'!D45)</f>
        <v/>
      </c>
      <c r="C30" s="435"/>
      <c r="D30" s="435"/>
      <c r="E30" s="435"/>
      <c r="F30" s="433" t="str">
        <f>IF('０．登録フォーム'!D46="","",'０．登録フォーム'!D46)</f>
        <v/>
      </c>
      <c r="G30" s="403">
        <v>5</v>
      </c>
      <c r="H30" s="310" t="str">
        <f>IF('０．登録フォーム'!D61="","",'０．登録フォーム'!D61)</f>
        <v/>
      </c>
      <c r="I30" s="311"/>
      <c r="J30" s="312"/>
      <c r="K30" s="410" t="str">
        <f>IF('０．登録フォーム'!D62="","",'０．登録フォーム'!D62)</f>
        <v/>
      </c>
    </row>
    <row r="31" spans="1:11" ht="24" customHeight="1">
      <c r="A31" s="422"/>
      <c r="B31" s="429" t="str">
        <f>IF('０．登録フォーム'!D44="","",'０．登録フォーム'!D44)</f>
        <v/>
      </c>
      <c r="C31" s="430"/>
      <c r="D31" s="430"/>
      <c r="E31" s="430"/>
      <c r="F31" s="380"/>
      <c r="G31" s="403"/>
      <c r="H31" s="313" t="str">
        <f>IF('０．登録フォーム'!D60="","",'０．登録フォーム'!D60)</f>
        <v/>
      </c>
      <c r="I31" s="314"/>
      <c r="J31" s="315"/>
      <c r="K31" s="378"/>
    </row>
    <row r="32" spans="1:11" ht="18" customHeight="1">
      <c r="A32" s="423"/>
      <c r="B32" s="239" t="s">
        <v>256</v>
      </c>
      <c r="C32" s="384">
        <f>'０．登録フォーム'!$D$47</f>
        <v>0</v>
      </c>
      <c r="D32" s="384"/>
      <c r="E32" s="384"/>
      <c r="F32" s="428"/>
      <c r="G32" s="404"/>
      <c r="H32" s="239" t="s">
        <v>256</v>
      </c>
      <c r="I32" s="384">
        <f>'０．登録フォーム'!$D$63</f>
        <v>0</v>
      </c>
      <c r="J32" s="385"/>
      <c r="K32" s="386"/>
    </row>
    <row r="33" spans="1:11" ht="12" customHeight="1">
      <c r="A33" s="427">
        <v>2</v>
      </c>
      <c r="B33" s="431" t="str">
        <f>IF('０．登録フォーム'!D49="","",'０．登録フォーム'!D49)</f>
        <v/>
      </c>
      <c r="C33" s="432"/>
      <c r="D33" s="432"/>
      <c r="E33" s="432"/>
      <c r="F33" s="379" t="str">
        <f>IF('０．登録フォーム'!D50="","",'０．登録フォーム'!D50)</f>
        <v/>
      </c>
      <c r="G33" s="405">
        <v>6</v>
      </c>
      <c r="H33" s="397" t="str">
        <f>IF('０．登録フォーム'!D65="","",'０．登録フォーム'!D65)</f>
        <v/>
      </c>
      <c r="I33" s="398"/>
      <c r="J33" s="399"/>
      <c r="K33" s="377" t="str">
        <f>IF('０．登録フォーム'!D66="","",'０．登録フォーム'!D66)</f>
        <v/>
      </c>
    </row>
    <row r="34" spans="1:11" ht="24" customHeight="1">
      <c r="A34" s="422"/>
      <c r="B34" s="429" t="str">
        <f>IF('０．登録フォーム'!D48="","",'０．登録フォーム'!D48)</f>
        <v/>
      </c>
      <c r="C34" s="430"/>
      <c r="D34" s="430"/>
      <c r="E34" s="430"/>
      <c r="F34" s="380"/>
      <c r="G34" s="403"/>
      <c r="H34" s="313" t="str">
        <f>IF('０．登録フォーム'!D64="","",'０．登録フォーム'!D64)</f>
        <v/>
      </c>
      <c r="I34" s="314"/>
      <c r="J34" s="315"/>
      <c r="K34" s="378"/>
    </row>
    <row r="35" spans="1:11" ht="18" customHeight="1">
      <c r="A35" s="423"/>
      <c r="B35" s="239" t="s">
        <v>256</v>
      </c>
      <c r="C35" s="384">
        <f>'０．登録フォーム'!$D$51</f>
        <v>0</v>
      </c>
      <c r="D35" s="384"/>
      <c r="E35" s="384"/>
      <c r="F35" s="428"/>
      <c r="G35" s="404"/>
      <c r="H35" s="239" t="s">
        <v>256</v>
      </c>
      <c r="I35" s="384">
        <f>'０．登録フォーム'!$D$67</f>
        <v>0</v>
      </c>
      <c r="J35" s="385"/>
      <c r="K35" s="386"/>
    </row>
    <row r="36" spans="1:11" ht="12" customHeight="1">
      <c r="A36" s="427">
        <v>3</v>
      </c>
      <c r="B36" s="431" t="str">
        <f>IF('０．登録フォーム'!D53="","",'０．登録フォーム'!D53)</f>
        <v/>
      </c>
      <c r="C36" s="432"/>
      <c r="D36" s="432"/>
      <c r="E36" s="432"/>
      <c r="F36" s="379" t="str">
        <f>IF('０．登録フォーム'!D54="","",'０．登録フォーム'!D54)</f>
        <v/>
      </c>
      <c r="G36" s="381">
        <v>7</v>
      </c>
      <c r="H36" s="397" t="str">
        <f>IF('０．登録フォーム'!D69="","",'０．登録フォーム'!D69)</f>
        <v/>
      </c>
      <c r="I36" s="398"/>
      <c r="J36" s="399"/>
      <c r="K36" s="377" t="str">
        <f>IF('０．登録フォーム'!D70="","",'０．登録フォーム'!D70)</f>
        <v/>
      </c>
    </row>
    <row r="37" spans="1:11" ht="24" customHeight="1">
      <c r="A37" s="422"/>
      <c r="B37" s="429" t="str">
        <f>IF('０．登録フォーム'!D52="","",'０．登録フォーム'!D52)</f>
        <v/>
      </c>
      <c r="C37" s="430"/>
      <c r="D37" s="430"/>
      <c r="E37" s="430"/>
      <c r="F37" s="380"/>
      <c r="G37" s="382"/>
      <c r="H37" s="313" t="str">
        <f>IF('０．登録フォーム'!D68="","",'０．登録フォーム'!D68)</f>
        <v/>
      </c>
      <c r="I37" s="314"/>
      <c r="J37" s="315"/>
      <c r="K37" s="378"/>
    </row>
    <row r="38" spans="1:11" ht="18" customHeight="1" thickBot="1">
      <c r="A38" s="423"/>
      <c r="B38" s="239" t="s">
        <v>256</v>
      </c>
      <c r="C38" s="384">
        <f>'０．登録フォーム'!$D$55</f>
        <v>0</v>
      </c>
      <c r="D38" s="384"/>
      <c r="E38" s="384"/>
      <c r="F38" s="428"/>
      <c r="G38" s="383"/>
      <c r="H38" s="238" t="s">
        <v>256</v>
      </c>
      <c r="I38" s="387">
        <f>'０．登録フォーム'!$D$71</f>
        <v>0</v>
      </c>
      <c r="J38" s="388"/>
      <c r="K38" s="389"/>
    </row>
    <row r="39" spans="1:11" ht="12" customHeight="1">
      <c r="A39" s="424">
        <v>4</v>
      </c>
      <c r="B39" s="431" t="str">
        <f>IF('０．登録フォーム'!D57="","",'０．登録フォーム'!D57)</f>
        <v/>
      </c>
      <c r="C39" s="432"/>
      <c r="D39" s="432"/>
      <c r="E39" s="432"/>
      <c r="F39" s="377" t="str">
        <f>IF('０．登録フォーム'!D58="","",'０．登録フォーム'!D58)</f>
        <v/>
      </c>
      <c r="G39" s="228"/>
      <c r="H39" s="228"/>
      <c r="I39" s="240"/>
      <c r="J39" s="240"/>
    </row>
    <row r="40" spans="1:11" ht="24" customHeight="1">
      <c r="A40" s="425"/>
      <c r="B40" s="429" t="str">
        <f>IF('０．登録フォーム'!D56="","",'０．登録フォーム'!D56)</f>
        <v/>
      </c>
      <c r="C40" s="430"/>
      <c r="D40" s="430"/>
      <c r="E40" s="430"/>
      <c r="F40" s="378"/>
      <c r="H40" s="394" t="s">
        <v>320</v>
      </c>
      <c r="I40" s="394"/>
      <c r="J40" s="394"/>
      <c r="K40" s="210">
        <f>'０．登録フォーム'!$D$17</f>
        <v>0</v>
      </c>
    </row>
    <row r="41" spans="1:11" ht="18" customHeight="1" thickBot="1">
      <c r="A41" s="426"/>
      <c r="B41" s="238" t="s">
        <v>256</v>
      </c>
      <c r="C41" s="387">
        <f>'０．登録フォーム'!$D$59</f>
        <v>0</v>
      </c>
      <c r="D41" s="387"/>
      <c r="E41" s="387"/>
      <c r="F41" s="389"/>
      <c r="I41" s="241"/>
      <c r="J41" s="241"/>
      <c r="K41" s="210"/>
    </row>
    <row r="42" spans="1:11" ht="8.1" customHeight="1"/>
    <row r="43" spans="1:11" ht="18.75" customHeight="1">
      <c r="B43" s="392" t="s">
        <v>11</v>
      </c>
      <c r="C43" s="392"/>
      <c r="D43" s="392"/>
      <c r="E43" s="392"/>
      <c r="F43" s="392"/>
      <c r="G43" s="392"/>
      <c r="H43" s="392"/>
      <c r="I43" s="392"/>
      <c r="J43" s="392"/>
    </row>
    <row r="44" spans="1:11" ht="18.75" customHeight="1">
      <c r="B44" s="392"/>
      <c r="C44" s="392"/>
      <c r="D44" s="392"/>
      <c r="E44" s="392"/>
      <c r="F44" s="392"/>
      <c r="G44" s="392"/>
      <c r="H44" s="392"/>
      <c r="I44" s="392"/>
      <c r="J44" s="392"/>
    </row>
    <row r="45" spans="1:11" ht="20.100000000000001" customHeight="1">
      <c r="A45" s="393">
        <f>'０．登録フォーム'!$D$16</f>
        <v>0</v>
      </c>
      <c r="B45" s="393"/>
      <c r="C45" s="393"/>
      <c r="D45" s="393"/>
      <c r="E45" s="393"/>
      <c r="F45" s="393"/>
      <c r="K45" s="390" t="s">
        <v>211</v>
      </c>
    </row>
    <row r="46" spans="1:11" ht="24" customHeight="1">
      <c r="B46" s="330">
        <f>+D7</f>
        <v>0</v>
      </c>
      <c r="C46" s="330"/>
      <c r="D46" s="330"/>
      <c r="E46" s="330"/>
      <c r="F46" s="330"/>
      <c r="G46" s="330" t="s">
        <v>210</v>
      </c>
      <c r="H46" s="330"/>
      <c r="I46" s="330">
        <f>+'０．登録フォーム'!D15</f>
        <v>0</v>
      </c>
      <c r="J46" s="330"/>
      <c r="K46" s="391"/>
    </row>
    <row r="47" spans="1:11" ht="27" customHeight="1">
      <c r="C47" s="375"/>
      <c r="D47" s="375"/>
      <c r="E47" s="375"/>
      <c r="F47" s="375"/>
      <c r="G47" s="376"/>
      <c r="H47" s="376"/>
      <c r="I47" s="376"/>
      <c r="J47" s="376"/>
      <c r="K47" s="376"/>
    </row>
  </sheetData>
  <protectedRanges>
    <protectedRange sqref="A45 K47 K45 D45:J45 A46:A47 G46:J47 B47:F47 B46:E46" name="範囲1"/>
    <protectedRange sqref="C45" name="範囲1_1_1"/>
  </protectedRanges>
  <mergeCells count="109">
    <mergeCell ref="A30:A32"/>
    <mergeCell ref="A39:A41"/>
    <mergeCell ref="A36:A38"/>
    <mergeCell ref="A33:A35"/>
    <mergeCell ref="C35:F35"/>
    <mergeCell ref="C38:F38"/>
    <mergeCell ref="C41:F41"/>
    <mergeCell ref="B40:E40"/>
    <mergeCell ref="B39:E39"/>
    <mergeCell ref="B37:E37"/>
    <mergeCell ref="B36:E36"/>
    <mergeCell ref="B34:E34"/>
    <mergeCell ref="B33:E33"/>
    <mergeCell ref="F30:F31"/>
    <mergeCell ref="B30:E30"/>
    <mergeCell ref="B31:E31"/>
    <mergeCell ref="C32:F32"/>
    <mergeCell ref="I32:K32"/>
    <mergeCell ref="B27:E27"/>
    <mergeCell ref="H33:J33"/>
    <mergeCell ref="H34:J34"/>
    <mergeCell ref="H36:J36"/>
    <mergeCell ref="H37:J37"/>
    <mergeCell ref="I13:K13"/>
    <mergeCell ref="I12:K12"/>
    <mergeCell ref="I15:K15"/>
    <mergeCell ref="G30:G32"/>
    <mergeCell ref="G33:G35"/>
    <mergeCell ref="B28:E28"/>
    <mergeCell ref="F27:F28"/>
    <mergeCell ref="K30:K31"/>
    <mergeCell ref="A16:C16"/>
    <mergeCell ref="A20:K20"/>
    <mergeCell ref="A19:C19"/>
    <mergeCell ref="E19:F19"/>
    <mergeCell ref="G19:H19"/>
    <mergeCell ref="I19:K19"/>
    <mergeCell ref="A17:C17"/>
    <mergeCell ref="A18:C18"/>
    <mergeCell ref="G18:K18"/>
    <mergeCell ref="D12:H12"/>
    <mergeCell ref="C47:K47"/>
    <mergeCell ref="K36:K37"/>
    <mergeCell ref="K33:K34"/>
    <mergeCell ref="F39:F40"/>
    <mergeCell ref="F33:F34"/>
    <mergeCell ref="F36:F37"/>
    <mergeCell ref="G36:G38"/>
    <mergeCell ref="I35:K35"/>
    <mergeCell ref="I38:K38"/>
    <mergeCell ref="K45:K46"/>
    <mergeCell ref="B43:J44"/>
    <mergeCell ref="I46:J46"/>
    <mergeCell ref="A45:F45"/>
    <mergeCell ref="H40:J40"/>
    <mergeCell ref="B46:F46"/>
    <mergeCell ref="G46:H46"/>
    <mergeCell ref="A27:A29"/>
    <mergeCell ref="G27:G29"/>
    <mergeCell ref="C29:F29"/>
    <mergeCell ref="I29:K29"/>
    <mergeCell ref="A24:K24"/>
    <mergeCell ref="D23:H23"/>
    <mergeCell ref="D22:H22"/>
    <mergeCell ref="A23:C23"/>
    <mergeCell ref="A22:C22"/>
    <mergeCell ref="I22:K22"/>
    <mergeCell ref="K27:K28"/>
    <mergeCell ref="I23:K23"/>
    <mergeCell ref="H27:J27"/>
    <mergeCell ref="H28:J28"/>
    <mergeCell ref="H30:J30"/>
    <mergeCell ref="H31:J31"/>
    <mergeCell ref="D14:F14"/>
    <mergeCell ref="D9:K9"/>
    <mergeCell ref="E10:G10"/>
    <mergeCell ref="F8:H8"/>
    <mergeCell ref="I8:K8"/>
    <mergeCell ref="I10:K10"/>
    <mergeCell ref="D7:H7"/>
    <mergeCell ref="I7:K7"/>
    <mergeCell ref="G14:H14"/>
    <mergeCell ref="I14:K14"/>
    <mergeCell ref="D16:H16"/>
    <mergeCell ref="I16:K16"/>
    <mergeCell ref="D17:H17"/>
    <mergeCell ref="I17:K17"/>
    <mergeCell ref="D18:F18"/>
    <mergeCell ref="A15:C15"/>
    <mergeCell ref="E15:F15"/>
    <mergeCell ref="G15:H15"/>
    <mergeCell ref="D13:H13"/>
    <mergeCell ref="A1:K1"/>
    <mergeCell ref="A3:K3"/>
    <mergeCell ref="A5:C5"/>
    <mergeCell ref="D5:E5"/>
    <mergeCell ref="A4:C4"/>
    <mergeCell ref="D4:E4"/>
    <mergeCell ref="A13:C14"/>
    <mergeCell ref="A12:C12"/>
    <mergeCell ref="A6:C6"/>
    <mergeCell ref="A7:C7"/>
    <mergeCell ref="A8:C10"/>
    <mergeCell ref="J4:K4"/>
    <mergeCell ref="J5:K5"/>
    <mergeCell ref="F4:I4"/>
    <mergeCell ref="F5:I5"/>
    <mergeCell ref="D6:H6"/>
    <mergeCell ref="I6:K6"/>
  </mergeCells>
  <phoneticPr fontId="5"/>
  <conditionalFormatting sqref="D6:D7 E8:F8 I8:J8 D9:K9 E10:G10 I10:J10 E15 E19 B29:B41 F30:F31 K30:K31 C32 H32:J32 F33:F34 H33:H34 K33:K34 C35 H35:J35 F36:F37 H36:H37 K36:K37 C38 H38:J38 F39:F40 C41">
    <cfRule type="cellIs" dxfId="21" priority="3" operator="equal">
      <formula>0</formula>
    </cfRule>
  </conditionalFormatting>
  <conditionalFormatting sqref="F5 D22 I23:J23 H29:H31">
    <cfRule type="cellIs" dxfId="20" priority="2" operator="equal">
      <formula>0</formula>
    </cfRule>
  </conditionalFormatting>
  <conditionalFormatting sqref="I16:J17 D16:D18 G18">
    <cfRule type="cellIs" dxfId="19" priority="1" operator="equal">
      <formula>0</formula>
    </cfRule>
  </conditionalFormatting>
  <conditionalFormatting sqref="L5 D12:D14 I12:J14 G14">
    <cfRule type="cellIs" dxfId="18" priority="4" operator="equal">
      <formula>0</formula>
    </cfRule>
  </conditionalFormatting>
  <printOptions horizontalCentered="1" verticalCentered="1"/>
  <pageMargins left="0.78740157480314965" right="0.59055118110236227" top="0.39370078740157483" bottom="0.39370078740157483" header="0.31496062992125984" footer="0.27559055118110237"/>
  <headerFooter scaleWithDoc="0" alignWithMargins="0">
    <oddFooter xml:space="preserve">&amp;C&amp;"ＭＳ 明朝,標準"&amp;12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FF74"/>
  </sheetPr>
  <dimension ref="A1:N60"/>
  <sheetViews>
    <sheetView workbookViewId="0">
      <selection activeCell="D9" sqref="D9:N9"/>
    </sheetView>
  </sheetViews>
  <sheetFormatPr defaultColWidth="8.77734375" defaultRowHeight="14.4"/>
  <cols>
    <col min="1" max="1" width="3.5546875" style="199" customWidth="1"/>
    <col min="2" max="2" width="8.5546875" style="199" customWidth="1"/>
    <col min="3" max="3" width="3.5546875" style="199" customWidth="1"/>
    <col min="4" max="4" width="7.5546875" style="199" customWidth="1"/>
    <col min="5" max="5" width="11.5546875" style="199" customWidth="1"/>
    <col min="6" max="8" width="3.5546875" style="199" customWidth="1"/>
    <col min="9" max="10" width="8.5546875" style="199" customWidth="1"/>
    <col min="11" max="11" width="9.5546875" style="199" customWidth="1"/>
    <col min="12" max="14" width="3.5546875" style="199" customWidth="1"/>
    <col min="15" max="16384" width="8.77734375" style="199"/>
  </cols>
  <sheetData>
    <row r="1" spans="1:14" ht="21" customHeight="1">
      <c r="A1" s="343" t="str">
        <f>'１．団体申込書'!$A$1</f>
        <v>令和７年度 第５５回全国中学校バドミントン大会参加申込書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4" ht="8.1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4" ht="21" customHeight="1" thickBot="1">
      <c r="A3" s="276" t="str">
        <f>IF('０．登録フォーム'!D5="男子","＜男子個人戦＞",IF('０．登録フォーム'!D5="女子","＜女子個人戦＞",""))</f>
        <v/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</row>
    <row r="4" spans="1:14" ht="12" customHeight="1">
      <c r="A4" s="279" t="s">
        <v>220</v>
      </c>
      <c r="B4" s="280"/>
      <c r="C4" s="280"/>
      <c r="D4" s="280"/>
      <c r="E4" s="280" t="s">
        <v>221</v>
      </c>
      <c r="F4" s="280"/>
      <c r="G4" s="280"/>
      <c r="H4" s="280"/>
      <c r="I4" s="280"/>
      <c r="J4" s="280" t="s">
        <v>182</v>
      </c>
      <c r="K4" s="280"/>
      <c r="L4" s="280"/>
      <c r="M4" s="280"/>
      <c r="N4" s="301"/>
    </row>
    <row r="5" spans="1:14" ht="20.100000000000001" customHeight="1" thickBot="1">
      <c r="A5" s="477">
        <f>'０．登録フォーム'!$D$3</f>
        <v>0</v>
      </c>
      <c r="B5" s="304"/>
      <c r="C5" s="304"/>
      <c r="D5" s="304"/>
      <c r="E5" s="304">
        <f>+'０．登録フォーム'!D6</f>
        <v>0</v>
      </c>
      <c r="F5" s="304"/>
      <c r="G5" s="304"/>
      <c r="H5" s="304"/>
      <c r="I5" s="304"/>
      <c r="J5" s="304">
        <f>'０．登録フォーム'!$D$4</f>
        <v>0</v>
      </c>
      <c r="K5" s="304"/>
      <c r="L5" s="304"/>
      <c r="M5" s="304"/>
      <c r="N5" s="478"/>
    </row>
    <row r="6" spans="1:14" ht="11.1" customHeight="1">
      <c r="A6" s="290" t="s">
        <v>21</v>
      </c>
      <c r="B6" s="291"/>
      <c r="C6" s="292"/>
      <c r="D6" s="479">
        <f>+'０．登録フォーム'!D8</f>
        <v>0</v>
      </c>
      <c r="E6" s="480"/>
      <c r="F6" s="480"/>
      <c r="G6" s="480"/>
      <c r="H6" s="480"/>
      <c r="I6" s="480"/>
      <c r="J6" s="480"/>
      <c r="K6" s="480"/>
      <c r="L6" s="480"/>
      <c r="M6" s="480"/>
      <c r="N6" s="481"/>
    </row>
    <row r="7" spans="1:14" ht="20.100000000000001" customHeight="1">
      <c r="A7" s="471" t="s">
        <v>259</v>
      </c>
      <c r="B7" s="472"/>
      <c r="C7" s="473"/>
      <c r="D7" s="482">
        <f>+'０．登録フォーム'!D7</f>
        <v>0</v>
      </c>
      <c r="E7" s="483"/>
      <c r="F7" s="483"/>
      <c r="G7" s="483"/>
      <c r="H7" s="483"/>
      <c r="I7" s="483"/>
      <c r="J7" s="483"/>
      <c r="K7" s="483"/>
      <c r="L7" s="483"/>
      <c r="M7" s="483"/>
      <c r="N7" s="484"/>
    </row>
    <row r="8" spans="1:14" ht="12" customHeight="1">
      <c r="A8" s="474" t="s">
        <v>260</v>
      </c>
      <c r="B8" s="286"/>
      <c r="C8" s="475"/>
      <c r="D8" s="200" t="s">
        <v>0</v>
      </c>
      <c r="E8" s="492">
        <f>+'０．登録フォーム'!D10</f>
        <v>0</v>
      </c>
      <c r="F8" s="492"/>
      <c r="G8" s="489"/>
      <c r="H8" s="490"/>
      <c r="I8" s="490"/>
      <c r="J8" s="490"/>
      <c r="K8" s="490"/>
      <c r="L8" s="490"/>
      <c r="M8" s="490"/>
      <c r="N8" s="491"/>
    </row>
    <row r="9" spans="1:14" ht="16.2" customHeight="1">
      <c r="A9" s="296"/>
      <c r="B9" s="297"/>
      <c r="C9" s="298"/>
      <c r="D9" s="485" t="str">
        <f>+E5&amp;'０．登録フォーム'!D12</f>
        <v>0　</v>
      </c>
      <c r="E9" s="486"/>
      <c r="F9" s="486"/>
      <c r="G9" s="486"/>
      <c r="H9" s="486"/>
      <c r="I9" s="486"/>
      <c r="J9" s="486"/>
      <c r="K9" s="486"/>
      <c r="L9" s="486"/>
      <c r="M9" s="486"/>
      <c r="N9" s="487"/>
    </row>
    <row r="10" spans="1:14" ht="15" customHeight="1" thickBot="1">
      <c r="A10" s="299"/>
      <c r="B10" s="268"/>
      <c r="C10" s="300"/>
      <c r="D10" s="201" t="s">
        <v>1</v>
      </c>
      <c r="E10" s="438">
        <f>+'０．登録フォーム'!D13</f>
        <v>0</v>
      </c>
      <c r="F10" s="438"/>
      <c r="G10" s="438"/>
      <c r="H10" s="476" t="s">
        <v>2</v>
      </c>
      <c r="I10" s="476"/>
      <c r="J10" s="438">
        <f>+'０．登録フォーム'!D14</f>
        <v>0</v>
      </c>
      <c r="K10" s="438"/>
      <c r="L10" s="438"/>
      <c r="M10" s="438"/>
      <c r="N10" s="488"/>
    </row>
    <row r="11" spans="1:14" ht="4.2" customHeight="1" thickBot="1">
      <c r="A11" s="202"/>
      <c r="B11" s="202"/>
      <c r="C11" s="202"/>
      <c r="D11" s="202"/>
      <c r="E11" s="203"/>
      <c r="F11" s="203"/>
      <c r="G11" s="203"/>
      <c r="H11" s="202"/>
      <c r="I11" s="202"/>
      <c r="J11" s="203"/>
      <c r="K11" s="203"/>
      <c r="L11" s="203"/>
      <c r="M11" s="203"/>
      <c r="N11" s="203"/>
    </row>
    <row r="12" spans="1:14" ht="11.1" customHeight="1">
      <c r="A12" s="287" t="s">
        <v>21</v>
      </c>
      <c r="B12" s="288"/>
      <c r="C12" s="289"/>
      <c r="D12" s="466">
        <f>'０．登録フォーム'!$D$75</f>
        <v>0</v>
      </c>
      <c r="E12" s="467"/>
      <c r="F12" s="467"/>
      <c r="G12" s="467"/>
      <c r="H12" s="467"/>
      <c r="I12" s="467"/>
      <c r="J12" s="466" t="s">
        <v>266</v>
      </c>
      <c r="K12" s="467"/>
      <c r="L12" s="467"/>
      <c r="M12" s="467"/>
      <c r="N12" s="468"/>
    </row>
    <row r="13" spans="1:14" ht="20.100000000000001" customHeight="1">
      <c r="A13" s="281" t="s">
        <v>284</v>
      </c>
      <c r="B13" s="282"/>
      <c r="C13" s="283"/>
      <c r="D13" s="341">
        <f>'０．登録フォーム'!$D$74</f>
        <v>0</v>
      </c>
      <c r="E13" s="275"/>
      <c r="F13" s="275"/>
      <c r="G13" s="275"/>
      <c r="H13" s="275"/>
      <c r="I13" s="275"/>
      <c r="J13" s="342">
        <f>'０．登録フォーム'!D76</f>
        <v>0</v>
      </c>
      <c r="K13" s="343"/>
      <c r="L13" s="343"/>
      <c r="M13" s="343"/>
      <c r="N13" s="344"/>
    </row>
    <row r="14" spans="1:14" ht="16.2" customHeight="1">
      <c r="A14" s="284"/>
      <c r="B14" s="285"/>
      <c r="C14" s="286"/>
      <c r="D14" s="334" t="str">
        <f>IF('０．登録フォーム'!D78="○","部活動指導員（　　○　　）","部活動指導員（　　　　　）")</f>
        <v>部活動指導員（　　　　　）</v>
      </c>
      <c r="E14" s="345"/>
      <c r="F14" s="345"/>
      <c r="G14" s="345"/>
      <c r="H14" s="334" t="s">
        <v>283</v>
      </c>
      <c r="I14" s="335"/>
      <c r="J14" s="469">
        <f>+'０．登録フォーム'!D79</f>
        <v>0</v>
      </c>
      <c r="K14" s="469"/>
      <c r="L14" s="469"/>
      <c r="M14" s="469"/>
      <c r="N14" s="470"/>
    </row>
    <row r="15" spans="1:14" ht="15" customHeight="1" thickBot="1">
      <c r="A15" s="266" t="s">
        <v>15</v>
      </c>
      <c r="B15" s="267"/>
      <c r="C15" s="268"/>
      <c r="D15" s="205" t="s">
        <v>1</v>
      </c>
      <c r="E15" s="506">
        <f>'０．登録フォーム'!$D$80</f>
        <v>0</v>
      </c>
      <c r="F15" s="507"/>
      <c r="G15" s="508"/>
      <c r="H15" s="271" t="s">
        <v>18</v>
      </c>
      <c r="I15" s="272"/>
      <c r="J15" s="503">
        <f>'０．登録フォーム'!$D$81</f>
        <v>0</v>
      </c>
      <c r="K15" s="504"/>
      <c r="L15" s="504"/>
      <c r="M15" s="504"/>
      <c r="N15" s="505"/>
    </row>
    <row r="16" spans="1:14" ht="11.1" customHeight="1">
      <c r="A16" s="287" t="s">
        <v>21</v>
      </c>
      <c r="B16" s="288"/>
      <c r="C16" s="289"/>
      <c r="D16" s="466">
        <f>'０．登録フォーム'!$D$83</f>
        <v>0</v>
      </c>
      <c r="E16" s="467"/>
      <c r="F16" s="467"/>
      <c r="G16" s="467"/>
      <c r="H16" s="467"/>
      <c r="I16" s="546"/>
      <c r="J16" s="466" t="s">
        <v>266</v>
      </c>
      <c r="K16" s="467"/>
      <c r="L16" s="467"/>
      <c r="M16" s="467"/>
      <c r="N16" s="468"/>
    </row>
    <row r="17" spans="1:14" ht="20.100000000000001" customHeight="1">
      <c r="A17" s="281" t="s">
        <v>285</v>
      </c>
      <c r="B17" s="282"/>
      <c r="C17" s="283"/>
      <c r="D17" s="341">
        <f>'０．登録フォーム'!$D$82</f>
        <v>0</v>
      </c>
      <c r="E17" s="275"/>
      <c r="F17" s="275"/>
      <c r="G17" s="275"/>
      <c r="H17" s="275"/>
      <c r="I17" s="275"/>
      <c r="J17" s="342">
        <f>'０．登録フォーム'!$D$84</f>
        <v>0</v>
      </c>
      <c r="K17" s="343"/>
      <c r="L17" s="343"/>
      <c r="M17" s="343"/>
      <c r="N17" s="344"/>
    </row>
    <row r="18" spans="1:14" ht="18" customHeight="1">
      <c r="A18" s="499" t="s">
        <v>297</v>
      </c>
      <c r="B18" s="500"/>
      <c r="C18" s="501"/>
      <c r="D18" s="334" t="s">
        <v>295</v>
      </c>
      <c r="E18" s="345"/>
      <c r="F18" s="345"/>
      <c r="G18" s="345"/>
      <c r="H18" s="345">
        <f>'０．登録フォーム'!$D$85</f>
        <v>0</v>
      </c>
      <c r="I18" s="345"/>
      <c r="J18" s="345"/>
      <c r="K18" s="345"/>
      <c r="L18" s="345"/>
      <c r="M18" s="345"/>
      <c r="N18" s="421"/>
    </row>
    <row r="19" spans="1:14" ht="15" customHeight="1" thickBot="1">
      <c r="A19" s="502" t="s">
        <v>296</v>
      </c>
      <c r="B19" s="269"/>
      <c r="C19" s="270"/>
      <c r="D19" s="205" t="s">
        <v>1</v>
      </c>
      <c r="E19" s="510">
        <f>'０．登録フォーム'!$D$86</f>
        <v>0</v>
      </c>
      <c r="F19" s="412"/>
      <c r="G19" s="413"/>
      <c r="H19" s="414" t="s">
        <v>18</v>
      </c>
      <c r="I19" s="415"/>
      <c r="J19" s="509">
        <f>'０．登録フォーム'!$D$87</f>
        <v>0</v>
      </c>
      <c r="K19" s="416"/>
      <c r="L19" s="416"/>
      <c r="M19" s="416"/>
      <c r="N19" s="417"/>
    </row>
    <row r="20" spans="1:14" ht="12" customHeight="1">
      <c r="A20" s="457" t="s">
        <v>299</v>
      </c>
      <c r="B20" s="457"/>
      <c r="C20" s="457"/>
      <c r="D20" s="457"/>
      <c r="E20" s="457"/>
      <c r="F20" s="457"/>
      <c r="G20" s="457"/>
      <c r="H20" s="457"/>
      <c r="I20" s="457"/>
      <c r="J20" s="457"/>
      <c r="K20" s="457"/>
      <c r="L20" s="457"/>
      <c r="M20" s="457"/>
      <c r="N20" s="457"/>
    </row>
    <row r="21" spans="1:14" ht="12" customHeight="1">
      <c r="A21" s="465" t="s">
        <v>270</v>
      </c>
      <c r="B21" s="465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  <c r="N21" s="465"/>
    </row>
    <row r="22" spans="1:14" ht="4.2" customHeight="1" thickBot="1">
      <c r="A22" s="206"/>
      <c r="B22" s="206"/>
      <c r="C22" s="207"/>
    </row>
    <row r="23" spans="1:14" ht="11.1" customHeight="1">
      <c r="A23" s="461" t="s">
        <v>21</v>
      </c>
      <c r="B23" s="462"/>
      <c r="C23" s="462"/>
      <c r="D23" s="463">
        <f>+'０．登録フォーム'!D89</f>
        <v>0</v>
      </c>
      <c r="E23" s="463"/>
      <c r="F23" s="463"/>
      <c r="G23" s="463"/>
      <c r="H23" s="463"/>
      <c r="I23" s="463"/>
      <c r="J23" s="463" t="s">
        <v>266</v>
      </c>
      <c r="K23" s="463"/>
      <c r="L23" s="463"/>
      <c r="M23" s="463"/>
      <c r="N23" s="464"/>
    </row>
    <row r="24" spans="1:14" ht="20.100000000000001" customHeight="1" thickBot="1">
      <c r="A24" s="459" t="s">
        <v>271</v>
      </c>
      <c r="B24" s="460"/>
      <c r="C24" s="460"/>
      <c r="D24" s="304">
        <f>+'０．登録フォーム'!D88</f>
        <v>0</v>
      </c>
      <c r="E24" s="304"/>
      <c r="F24" s="304"/>
      <c r="G24" s="304"/>
      <c r="H24" s="304"/>
      <c r="I24" s="304"/>
      <c r="J24" s="367">
        <f>+'０．登録フォーム'!$D$90</f>
        <v>0</v>
      </c>
      <c r="K24" s="367"/>
      <c r="L24" s="367"/>
      <c r="M24" s="367"/>
      <c r="N24" s="368"/>
    </row>
    <row r="25" spans="1:14" ht="12" customHeight="1">
      <c r="A25" s="458" t="s">
        <v>269</v>
      </c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</row>
    <row r="26" spans="1:14" ht="12" customHeight="1">
      <c r="A26" s="208" t="s">
        <v>268</v>
      </c>
      <c r="B26" s="208"/>
      <c r="C26" s="208"/>
      <c r="D26" s="208"/>
      <c r="E26" s="208"/>
      <c r="F26" s="208"/>
      <c r="G26" s="208"/>
      <c r="H26" s="394" t="s">
        <v>320</v>
      </c>
      <c r="I26" s="394"/>
      <c r="J26" s="394"/>
      <c r="K26" s="394"/>
      <c r="L26" s="394"/>
      <c r="M26" s="394"/>
      <c r="N26" s="210">
        <f>'０．登録フォーム'!$D$17</f>
        <v>0</v>
      </c>
    </row>
    <row r="27" spans="1:14" ht="20.100000000000001" customHeight="1" thickBot="1">
      <c r="A27" s="211" t="str">
        <f>IF('０．登録フォーム'!D5="男子","【男子シングルス】選手名",IF('０．登録フォーム'!D5="女子","【女子シングルス】選手名",""))</f>
        <v/>
      </c>
      <c r="B27" s="212"/>
      <c r="C27" s="213"/>
      <c r="D27" s="213"/>
      <c r="E27" s="214"/>
      <c r="F27" s="214"/>
      <c r="G27" s="214"/>
      <c r="H27" s="214"/>
      <c r="I27" s="214"/>
      <c r="J27" s="214"/>
      <c r="K27" s="214"/>
      <c r="L27" s="214"/>
      <c r="M27" s="214"/>
      <c r="N27" s="214"/>
    </row>
    <row r="28" spans="1:14" ht="11.1" customHeight="1">
      <c r="A28" s="347" t="s">
        <v>3</v>
      </c>
      <c r="B28" s="395" t="s">
        <v>19</v>
      </c>
      <c r="C28" s="396"/>
      <c r="D28" s="396"/>
      <c r="E28" s="396"/>
      <c r="F28" s="453" t="s">
        <v>4</v>
      </c>
      <c r="G28" s="455" t="s">
        <v>7</v>
      </c>
      <c r="H28" s="347" t="s">
        <v>3</v>
      </c>
      <c r="I28" s="371" t="s">
        <v>20</v>
      </c>
      <c r="J28" s="396"/>
      <c r="K28" s="396"/>
      <c r="L28" s="396"/>
      <c r="M28" s="453" t="s">
        <v>4</v>
      </c>
      <c r="N28" s="455" t="s">
        <v>7</v>
      </c>
    </row>
    <row r="29" spans="1:14" ht="17.100000000000001" customHeight="1">
      <c r="A29" s="348"/>
      <c r="B29" s="406" t="s">
        <v>5</v>
      </c>
      <c r="C29" s="407"/>
      <c r="D29" s="407"/>
      <c r="E29" s="407"/>
      <c r="F29" s="454"/>
      <c r="G29" s="456"/>
      <c r="H29" s="348"/>
      <c r="I29" s="374" t="s">
        <v>5</v>
      </c>
      <c r="J29" s="407"/>
      <c r="K29" s="407"/>
      <c r="L29" s="407"/>
      <c r="M29" s="454"/>
      <c r="N29" s="456"/>
    </row>
    <row r="30" spans="1:14" ht="14.1" customHeight="1" thickBot="1">
      <c r="A30" s="349"/>
      <c r="B30" s="215" t="s">
        <v>300</v>
      </c>
      <c r="C30" s="353" t="s">
        <v>264</v>
      </c>
      <c r="D30" s="353"/>
      <c r="E30" s="353"/>
      <c r="F30" s="353"/>
      <c r="G30" s="356"/>
      <c r="H30" s="349"/>
      <c r="I30" s="215" t="s">
        <v>300</v>
      </c>
      <c r="J30" s="353" t="s">
        <v>264</v>
      </c>
      <c r="K30" s="353"/>
      <c r="L30" s="353"/>
      <c r="M30" s="353"/>
      <c r="N30" s="356"/>
    </row>
    <row r="31" spans="1:14" ht="11.1" customHeight="1">
      <c r="A31" s="553">
        <v>1</v>
      </c>
      <c r="B31" s="559" t="str">
        <f>IF('０．登録フォーム'!D106="","",'０．登録フォーム'!D106)</f>
        <v/>
      </c>
      <c r="C31" s="560"/>
      <c r="D31" s="560"/>
      <c r="E31" s="560"/>
      <c r="F31" s="493" t="str">
        <f>IF('０．登録フォーム'!D107="","",'０．登録フォーム'!D107)</f>
        <v/>
      </c>
      <c r="G31" s="495" t="str">
        <f>IF('０．登録フォーム'!D109="","",'０．登録フォーム'!D109)</f>
        <v/>
      </c>
      <c r="H31" s="555">
        <v>3</v>
      </c>
      <c r="I31" s="312" t="str">
        <f>IF('０．登録フォーム'!D116="","",'０．登録フォーム'!D116)</f>
        <v/>
      </c>
      <c r="J31" s="497"/>
      <c r="K31" s="497"/>
      <c r="L31" s="497" t="str">
        <f>IF('０．登録フォーム'!O45="","",'０．登録フォーム'!O45)</f>
        <v xml:space="preserve">事務担当者（管理者）
</v>
      </c>
      <c r="M31" s="493" t="str">
        <f>IF('０．登録フォーム'!D117="","",'０．登録フォーム'!D117)</f>
        <v/>
      </c>
      <c r="N31" s="495" t="str">
        <f>IF('０．登録フォーム'!D119="","",'０．登録フォーム'!D119)</f>
        <v/>
      </c>
    </row>
    <row r="32" spans="1:14" ht="17.100000000000001" customHeight="1">
      <c r="A32" s="422"/>
      <c r="B32" s="514" t="str">
        <f>IF('０．登録フォーム'!D105="","",'０．登録フォーム'!D105)</f>
        <v/>
      </c>
      <c r="C32" s="498"/>
      <c r="D32" s="498"/>
      <c r="E32" s="498"/>
      <c r="F32" s="494"/>
      <c r="G32" s="496"/>
      <c r="H32" s="556"/>
      <c r="I32" s="449" t="str">
        <f>IF('０．登録フォーム'!D115="","",'０．登録フォーム'!D115)</f>
        <v/>
      </c>
      <c r="J32" s="498"/>
      <c r="K32" s="498"/>
      <c r="L32" s="498"/>
      <c r="M32" s="494"/>
      <c r="N32" s="496"/>
    </row>
    <row r="33" spans="1:14" ht="14.1" customHeight="1">
      <c r="A33" s="423"/>
      <c r="B33" s="216" t="s">
        <v>300</v>
      </c>
      <c r="C33" s="440">
        <f>'０．登録フォーム'!$D$108</f>
        <v>0</v>
      </c>
      <c r="D33" s="440"/>
      <c r="E33" s="440"/>
      <c r="F33" s="440"/>
      <c r="G33" s="558"/>
      <c r="H33" s="557"/>
      <c r="I33" s="216" t="s">
        <v>300</v>
      </c>
      <c r="J33" s="440">
        <f>'０．登録フォーム'!$D$118</f>
        <v>0</v>
      </c>
      <c r="K33" s="440"/>
      <c r="L33" s="440"/>
      <c r="M33" s="440"/>
      <c r="N33" s="558"/>
    </row>
    <row r="34" spans="1:14" ht="11.1" customHeight="1">
      <c r="A34" s="422">
        <v>2</v>
      </c>
      <c r="B34" s="561" t="str">
        <f>IF('０．登録フォーム'!D111="","",'０．登録フォーム'!D111)</f>
        <v/>
      </c>
      <c r="C34" s="562"/>
      <c r="D34" s="562"/>
      <c r="E34" s="562"/>
      <c r="F34" s="532" t="str">
        <f>IF('０．登録フォーム'!D112="","",'０．登録フォーム'!D112)</f>
        <v/>
      </c>
      <c r="G34" s="531" t="str">
        <f>IF('０．登録フォーム'!D114="","",'０．登録フォーム'!D114)</f>
        <v/>
      </c>
      <c r="H34" s="422">
        <v>4</v>
      </c>
      <c r="I34" s="533" t="str">
        <f>IF('０．登録フォーム'!D121="","",'０．登録フォーム'!D121)</f>
        <v/>
      </c>
      <c r="J34" s="534"/>
      <c r="K34" s="534"/>
      <c r="L34" s="534" t="str">
        <f>IF('０．登録フォーム'!O45="","",'０．登録フォーム'!O45)</f>
        <v xml:space="preserve">事務担当者（管理者）
</v>
      </c>
      <c r="M34" s="532" t="str">
        <f>IF('０．登録フォーム'!D122="","",'０．登録フォーム'!D122)</f>
        <v/>
      </c>
      <c r="N34" s="531" t="str">
        <f>IF('０．登録フォーム'!D124="","",'０．登録フォーム'!D124)</f>
        <v/>
      </c>
    </row>
    <row r="35" spans="1:14" ht="17.100000000000001" customHeight="1">
      <c r="A35" s="422"/>
      <c r="B35" s="514" t="str">
        <f>IF('０．登録フォーム'!D110="","",'０．登録フォーム'!D110)</f>
        <v/>
      </c>
      <c r="C35" s="498"/>
      <c r="D35" s="498"/>
      <c r="E35" s="498"/>
      <c r="F35" s="494"/>
      <c r="G35" s="496"/>
      <c r="H35" s="422"/>
      <c r="I35" s="449" t="str">
        <f>IF('０．登録フォーム'!D120="","",'０．登録フォーム'!D120)</f>
        <v/>
      </c>
      <c r="J35" s="498"/>
      <c r="K35" s="498"/>
      <c r="L35" s="498"/>
      <c r="M35" s="494"/>
      <c r="N35" s="496"/>
    </row>
    <row r="36" spans="1:14" ht="14.1" customHeight="1" thickBot="1">
      <c r="A36" s="554"/>
      <c r="B36" s="215" t="s">
        <v>300</v>
      </c>
      <c r="C36" s="438">
        <f>'０．登録フォーム'!$D$113</f>
        <v>0</v>
      </c>
      <c r="D36" s="438"/>
      <c r="E36" s="438"/>
      <c r="F36" s="438"/>
      <c r="G36" s="488"/>
      <c r="H36" s="554"/>
      <c r="I36" s="215" t="s">
        <v>300</v>
      </c>
      <c r="J36" s="438">
        <f>'０．登録フォーム'!$D$123</f>
        <v>0</v>
      </c>
      <c r="K36" s="438"/>
      <c r="L36" s="438"/>
      <c r="M36" s="438"/>
      <c r="N36" s="488"/>
    </row>
    <row r="37" spans="1:14" ht="20.100000000000001" customHeight="1" thickBot="1">
      <c r="A37" s="217" t="str">
        <f>IF('０．登録フォーム'!D5="男子","【男子ダブルス】選手名",IF('０．登録フォーム'!D5="女子","【女子ダブルス】選手名",""))</f>
        <v/>
      </c>
      <c r="B37" s="213"/>
      <c r="C37" s="218"/>
      <c r="D37" s="218"/>
      <c r="F37" s="219"/>
      <c r="G37" s="219"/>
      <c r="H37" s="219"/>
      <c r="I37" s="219"/>
      <c r="J37" s="219"/>
      <c r="K37" s="219"/>
      <c r="L37" s="218"/>
    </row>
    <row r="38" spans="1:14" ht="11.1" customHeight="1">
      <c r="A38" s="549" t="s">
        <v>3</v>
      </c>
      <c r="B38" s="395" t="s">
        <v>20</v>
      </c>
      <c r="C38" s="396"/>
      <c r="D38" s="396"/>
      <c r="E38" s="396"/>
      <c r="F38" s="396"/>
      <c r="G38" s="408" t="s">
        <v>4</v>
      </c>
      <c r="H38" s="395" t="s">
        <v>20</v>
      </c>
      <c r="I38" s="396"/>
      <c r="J38" s="396"/>
      <c r="K38" s="396"/>
      <c r="L38" s="396"/>
      <c r="M38" s="408" t="s">
        <v>4</v>
      </c>
      <c r="N38" s="539" t="s">
        <v>321</v>
      </c>
    </row>
    <row r="39" spans="1:14" ht="17.100000000000001" customHeight="1">
      <c r="A39" s="550"/>
      <c r="B39" s="406" t="s">
        <v>5</v>
      </c>
      <c r="C39" s="407"/>
      <c r="D39" s="407"/>
      <c r="E39" s="407"/>
      <c r="F39" s="407"/>
      <c r="G39" s="409"/>
      <c r="H39" s="406" t="s">
        <v>6</v>
      </c>
      <c r="I39" s="407"/>
      <c r="J39" s="407"/>
      <c r="K39" s="407"/>
      <c r="L39" s="407"/>
      <c r="M39" s="409"/>
      <c r="N39" s="540"/>
    </row>
    <row r="40" spans="1:14" ht="14.1" customHeight="1" thickBot="1">
      <c r="A40" s="551"/>
      <c r="B40" s="436" t="s">
        <v>300</v>
      </c>
      <c r="C40" s="437"/>
      <c r="D40" s="353" t="s">
        <v>264</v>
      </c>
      <c r="E40" s="353"/>
      <c r="F40" s="353"/>
      <c r="G40" s="354"/>
      <c r="H40" s="436" t="s">
        <v>300</v>
      </c>
      <c r="I40" s="437"/>
      <c r="J40" s="353" t="s">
        <v>264</v>
      </c>
      <c r="K40" s="353"/>
      <c r="L40" s="353"/>
      <c r="M40" s="354"/>
      <c r="N40" s="541"/>
    </row>
    <row r="41" spans="1:14" ht="11.1" customHeight="1">
      <c r="A41" s="423">
        <v>1</v>
      </c>
      <c r="B41" s="444" t="str">
        <f>IF('０．登録フォーム'!D127="","",'０．登録フォーム'!D127)</f>
        <v/>
      </c>
      <c r="C41" s="445"/>
      <c r="D41" s="445"/>
      <c r="E41" s="445"/>
      <c r="F41" s="446"/>
      <c r="G41" s="552" t="str">
        <f>IF('０．登録フォーム'!D128="","",'０．登録フォーム'!D128)</f>
        <v/>
      </c>
      <c r="H41" s="542" t="str">
        <f>IF('０．登録フォーム'!D131="","",'０．登録フォーム'!D131)</f>
        <v/>
      </c>
      <c r="I41" s="543"/>
      <c r="J41" s="543"/>
      <c r="K41" s="543"/>
      <c r="L41" s="544"/>
      <c r="M41" s="545" t="str">
        <f>IF('０．登録フォーム'!D132="","",'０．登録フォーム'!D132)</f>
        <v/>
      </c>
      <c r="N41" s="535" t="str">
        <f>IF('０．登録フォーム'!D134="","",'０．登録フォーム'!D134)</f>
        <v/>
      </c>
    </row>
    <row r="42" spans="1:14" ht="17.100000000000001" customHeight="1">
      <c r="A42" s="547"/>
      <c r="B42" s="447" t="str">
        <f>IF('０．登録フォーム'!D126="","",'０．登録フォーム'!D126)</f>
        <v/>
      </c>
      <c r="C42" s="448"/>
      <c r="D42" s="448"/>
      <c r="E42" s="448"/>
      <c r="F42" s="449"/>
      <c r="G42" s="513"/>
      <c r="H42" s="518" t="str">
        <f>IF('０．登録フォーム'!D130="","",'０．登録フォーム'!D130)</f>
        <v/>
      </c>
      <c r="I42" s="519"/>
      <c r="J42" s="519"/>
      <c r="K42" s="519"/>
      <c r="L42" s="520"/>
      <c r="M42" s="380"/>
      <c r="N42" s="529"/>
    </row>
    <row r="43" spans="1:14" ht="14.1" customHeight="1">
      <c r="A43" s="427"/>
      <c r="B43" s="442" t="s">
        <v>300</v>
      </c>
      <c r="C43" s="443"/>
      <c r="D43" s="440">
        <f>'０．登録フォーム'!$D$129</f>
        <v>0</v>
      </c>
      <c r="E43" s="440"/>
      <c r="F43" s="440"/>
      <c r="G43" s="441"/>
      <c r="H43" s="525" t="s">
        <v>300</v>
      </c>
      <c r="I43" s="526"/>
      <c r="J43" s="537">
        <f>'０．登録フォーム'!$D$133</f>
        <v>0</v>
      </c>
      <c r="K43" s="537"/>
      <c r="L43" s="537"/>
      <c r="M43" s="538"/>
      <c r="N43" s="536"/>
    </row>
    <row r="44" spans="1:14" ht="11.1" customHeight="1">
      <c r="A44" s="547">
        <v>2</v>
      </c>
      <c r="B44" s="450" t="str">
        <f>IF('０．登録フォーム'!D136="","",'０．登録フォーム'!D136)</f>
        <v/>
      </c>
      <c r="C44" s="451"/>
      <c r="D44" s="451"/>
      <c r="E44" s="451"/>
      <c r="F44" s="452"/>
      <c r="G44" s="512" t="str">
        <f>IF('０．登録フォーム'!D137="","",'０．登録フォーム'!D137)</f>
        <v/>
      </c>
      <c r="H44" s="515" t="str">
        <f>IF('０．登録フォーム'!D140="","",'０．登録フォーム'!D140)</f>
        <v/>
      </c>
      <c r="I44" s="516"/>
      <c r="J44" s="516"/>
      <c r="K44" s="516"/>
      <c r="L44" s="517"/>
      <c r="M44" s="379" t="str">
        <f>IF('０．登録フォーム'!D141="","",'０．登録フォーム'!D141)</f>
        <v/>
      </c>
      <c r="N44" s="529" t="str">
        <f>IF('０．登録フォーム'!D143="","",'０．登録フォーム'!D143)</f>
        <v/>
      </c>
    </row>
    <row r="45" spans="1:14" ht="17.100000000000001" customHeight="1">
      <c r="A45" s="547"/>
      <c r="B45" s="447" t="str">
        <f>IF('０．登録フォーム'!D135="","",'０．登録フォーム'!D135)</f>
        <v/>
      </c>
      <c r="C45" s="448"/>
      <c r="D45" s="448"/>
      <c r="E45" s="448"/>
      <c r="F45" s="449"/>
      <c r="G45" s="513"/>
      <c r="H45" s="518" t="str">
        <f>IF('０．登録フォーム'!D139="","",'０．登録フォーム'!D139)</f>
        <v/>
      </c>
      <c r="I45" s="519"/>
      <c r="J45" s="519"/>
      <c r="K45" s="519"/>
      <c r="L45" s="520"/>
      <c r="M45" s="380"/>
      <c r="N45" s="529"/>
    </row>
    <row r="46" spans="1:14" ht="14.1" customHeight="1">
      <c r="A46" s="547"/>
      <c r="B46" s="442" t="s">
        <v>300</v>
      </c>
      <c r="C46" s="443"/>
      <c r="D46" s="440">
        <f>'０．登録フォーム'!$D$138</f>
        <v>0</v>
      </c>
      <c r="E46" s="440"/>
      <c r="F46" s="440"/>
      <c r="G46" s="441"/>
      <c r="H46" s="525" t="s">
        <v>300</v>
      </c>
      <c r="I46" s="526"/>
      <c r="J46" s="440">
        <f>'０．登録フォーム'!$D$142</f>
        <v>0</v>
      </c>
      <c r="K46" s="440"/>
      <c r="L46" s="440"/>
      <c r="M46" s="441"/>
      <c r="N46" s="529"/>
    </row>
    <row r="47" spans="1:14" ht="11.1" customHeight="1">
      <c r="A47" s="423">
        <v>3</v>
      </c>
      <c r="B47" s="450" t="str">
        <f>IF('０．登録フォーム'!D145="","",'０．登録フォーム'!D145)</f>
        <v/>
      </c>
      <c r="C47" s="451"/>
      <c r="D47" s="451"/>
      <c r="E47" s="451"/>
      <c r="F47" s="452"/>
      <c r="G47" s="512" t="str">
        <f>IF('０．登録フォーム'!D146="","",'０．登録フォーム'!D146)</f>
        <v/>
      </c>
      <c r="H47" s="515" t="str">
        <f>IF('０．登録フォーム'!D149="","",'０．登録フォーム'!D149)</f>
        <v/>
      </c>
      <c r="I47" s="516"/>
      <c r="J47" s="516"/>
      <c r="K47" s="516"/>
      <c r="L47" s="517"/>
      <c r="M47" s="433" t="str">
        <f>IF('０．登録フォーム'!D150="","",'０．登録フォーム'!D150)</f>
        <v/>
      </c>
      <c r="N47" s="535" t="str">
        <f>IF('０．登録フォーム'!D152="","",'０．登録フォーム'!D152)</f>
        <v/>
      </c>
    </row>
    <row r="48" spans="1:14" ht="17.100000000000001" customHeight="1">
      <c r="A48" s="547"/>
      <c r="B48" s="447" t="str">
        <f>IF('０．登録フォーム'!D144="","",'０．登録フォーム'!D144)</f>
        <v/>
      </c>
      <c r="C48" s="448"/>
      <c r="D48" s="448"/>
      <c r="E48" s="448"/>
      <c r="F48" s="449"/>
      <c r="G48" s="513"/>
      <c r="H48" s="518" t="str">
        <f>IF('０．登録フォーム'!D148="","",'０．登録フォーム'!D148)</f>
        <v/>
      </c>
      <c r="I48" s="519"/>
      <c r="J48" s="519"/>
      <c r="K48" s="519"/>
      <c r="L48" s="520"/>
      <c r="M48" s="380"/>
      <c r="N48" s="529"/>
    </row>
    <row r="49" spans="1:14" ht="14.1" customHeight="1">
      <c r="A49" s="427"/>
      <c r="B49" s="442" t="s">
        <v>300</v>
      </c>
      <c r="C49" s="443"/>
      <c r="D49" s="440">
        <f>'０．登録フォーム'!$D$147</f>
        <v>0</v>
      </c>
      <c r="E49" s="440"/>
      <c r="F49" s="440"/>
      <c r="G49" s="441"/>
      <c r="H49" s="525" t="s">
        <v>300</v>
      </c>
      <c r="I49" s="526"/>
      <c r="J49" s="537">
        <f>'０．登録フォーム'!$D$151</f>
        <v>0</v>
      </c>
      <c r="K49" s="537"/>
      <c r="L49" s="537"/>
      <c r="M49" s="538"/>
      <c r="N49" s="536"/>
    </row>
    <row r="50" spans="1:14" ht="11.1" customHeight="1">
      <c r="A50" s="547">
        <v>4</v>
      </c>
      <c r="B50" s="431" t="str">
        <f>IF('０．登録フォーム'!D154="","",'０．登録フォーム'!D154)</f>
        <v/>
      </c>
      <c r="C50" s="432"/>
      <c r="D50" s="432"/>
      <c r="E50" s="432"/>
      <c r="F50" s="432"/>
      <c r="G50" s="512" t="str">
        <f>IF('０．登録フォーム'!D155="","",'０．登録フォーム'!D155)</f>
        <v/>
      </c>
      <c r="H50" s="515" t="str">
        <f>IF('０．登録フォーム'!D158="","",'０．登録フォーム'!D158)</f>
        <v/>
      </c>
      <c r="I50" s="516"/>
      <c r="J50" s="516"/>
      <c r="K50" s="516"/>
      <c r="L50" s="517"/>
      <c r="M50" s="379" t="str">
        <f>IF('０．登録フォーム'!D159="","",'０．登録フォーム'!D159)</f>
        <v/>
      </c>
      <c r="N50" s="529" t="str">
        <f>IF('０．登録フォーム'!D161="","",'０．登録フォーム'!D161)</f>
        <v/>
      </c>
    </row>
    <row r="51" spans="1:14" ht="17.100000000000001" customHeight="1">
      <c r="A51" s="547"/>
      <c r="B51" s="514" t="str">
        <f>IF('０．登録フォーム'!D153="","",'０．登録フォーム'!D153)</f>
        <v/>
      </c>
      <c r="C51" s="498"/>
      <c r="D51" s="498"/>
      <c r="E51" s="498"/>
      <c r="F51" s="498"/>
      <c r="G51" s="513"/>
      <c r="H51" s="518" t="str">
        <f>IF('０．登録フォーム'!D157="","",'０．登録フォーム'!D157)</f>
        <v/>
      </c>
      <c r="I51" s="519"/>
      <c r="J51" s="519"/>
      <c r="K51" s="519"/>
      <c r="L51" s="520"/>
      <c r="M51" s="380"/>
      <c r="N51" s="529"/>
    </row>
    <row r="52" spans="1:14" ht="14.1" customHeight="1" thickBot="1">
      <c r="A52" s="548"/>
      <c r="B52" s="436" t="s">
        <v>300</v>
      </c>
      <c r="C52" s="437"/>
      <c r="D52" s="438">
        <f>'０．登録フォーム'!$D$156</f>
        <v>0</v>
      </c>
      <c r="E52" s="438"/>
      <c r="F52" s="438"/>
      <c r="G52" s="439"/>
      <c r="H52" s="521" t="s">
        <v>300</v>
      </c>
      <c r="I52" s="522"/>
      <c r="J52" s="438">
        <f>'０．登録フォーム'!$D$160</f>
        <v>0</v>
      </c>
      <c r="K52" s="438"/>
      <c r="L52" s="438"/>
      <c r="M52" s="439"/>
      <c r="N52" s="530"/>
    </row>
    <row r="53" spans="1:14" ht="4.2" customHeight="1">
      <c r="A53" s="219"/>
      <c r="B53" s="220"/>
      <c r="C53" s="210"/>
      <c r="D53" s="210"/>
      <c r="E53" s="210"/>
      <c r="F53" s="210"/>
      <c r="G53" s="221"/>
      <c r="H53" s="221"/>
      <c r="I53" s="220"/>
      <c r="J53" s="210"/>
      <c r="K53" s="210"/>
      <c r="L53" s="210"/>
      <c r="M53" s="210"/>
      <c r="N53" s="222"/>
    </row>
    <row r="54" spans="1:14" ht="12.9" customHeight="1">
      <c r="B54" s="524" t="s">
        <v>12</v>
      </c>
      <c r="C54" s="524"/>
      <c r="D54" s="524"/>
      <c r="E54" s="524"/>
      <c r="F54" s="524"/>
      <c r="G54" s="524"/>
      <c r="H54" s="524"/>
      <c r="I54" s="524"/>
      <c r="J54" s="524"/>
      <c r="K54" s="524"/>
      <c r="L54" s="524"/>
      <c r="M54" s="524"/>
    </row>
    <row r="55" spans="1:14">
      <c r="B55" s="524"/>
      <c r="C55" s="524"/>
      <c r="D55" s="524"/>
      <c r="E55" s="524"/>
      <c r="F55" s="524"/>
      <c r="G55" s="524"/>
      <c r="H55" s="524"/>
      <c r="I55" s="524"/>
      <c r="J55" s="524"/>
      <c r="K55" s="524"/>
      <c r="L55" s="524"/>
      <c r="M55" s="524"/>
    </row>
    <row r="56" spans="1:14" ht="4.2" customHeight="1">
      <c r="B56" s="223"/>
      <c r="C56" s="223"/>
      <c r="D56" s="223"/>
      <c r="E56" s="223"/>
      <c r="F56" s="223"/>
      <c r="G56" s="223"/>
    </row>
    <row r="57" spans="1:14">
      <c r="A57" s="523">
        <f>'０．登録フォーム'!$D$16</f>
        <v>0</v>
      </c>
      <c r="B57" s="523"/>
      <c r="C57" s="523"/>
      <c r="D57" s="523"/>
      <c r="E57" s="523"/>
      <c r="F57" s="523"/>
      <c r="G57" s="523"/>
    </row>
    <row r="58" spans="1:14" ht="4.2" customHeight="1">
      <c r="C58" s="209"/>
      <c r="D58" s="209"/>
      <c r="E58" s="210"/>
    </row>
    <row r="59" spans="1:14" ht="18">
      <c r="A59" s="213"/>
      <c r="B59" s="527">
        <f>+D7</f>
        <v>0</v>
      </c>
      <c r="C59" s="527"/>
      <c r="D59" s="527"/>
      <c r="E59" s="527"/>
      <c r="F59" s="528" t="s">
        <v>210</v>
      </c>
      <c r="G59" s="528"/>
      <c r="H59" s="528"/>
      <c r="I59" s="511">
        <f>+'０．登録フォーム'!D15</f>
        <v>0</v>
      </c>
      <c r="J59" s="511"/>
      <c r="K59" s="511"/>
      <c r="L59" s="282" t="s">
        <v>258</v>
      </c>
      <c r="M59" s="282"/>
      <c r="N59" s="282"/>
    </row>
    <row r="60" spans="1:14" ht="16.2">
      <c r="A60" s="219"/>
      <c r="B60" s="219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</row>
  </sheetData>
  <protectedRanges>
    <protectedRange sqref="D58:M58 A57:B58 H59:M59 D57:G57 W25:X25 A59:D59" name="範囲1_1"/>
    <protectedRange sqref="C57:C58" name="範囲1_1_1"/>
    <protectedRange sqref="C60:J60" name="範囲1_1_2"/>
    <protectedRange sqref="F59" name="範囲1"/>
  </protectedRanges>
  <mergeCells count="158">
    <mergeCell ref="A15:C15"/>
    <mergeCell ref="D16:I16"/>
    <mergeCell ref="D17:I17"/>
    <mergeCell ref="A16:C16"/>
    <mergeCell ref="H15:I15"/>
    <mergeCell ref="M38:M39"/>
    <mergeCell ref="A50:A52"/>
    <mergeCell ref="A47:A49"/>
    <mergeCell ref="A44:A46"/>
    <mergeCell ref="A41:A43"/>
    <mergeCell ref="A38:A40"/>
    <mergeCell ref="G41:G42"/>
    <mergeCell ref="G38:G39"/>
    <mergeCell ref="A31:A33"/>
    <mergeCell ref="A34:A36"/>
    <mergeCell ref="H34:H36"/>
    <mergeCell ref="H31:H33"/>
    <mergeCell ref="C33:G33"/>
    <mergeCell ref="C36:G36"/>
    <mergeCell ref="J33:N33"/>
    <mergeCell ref="J36:N36"/>
    <mergeCell ref="B31:E31"/>
    <mergeCell ref="B32:E32"/>
    <mergeCell ref="B34:E34"/>
    <mergeCell ref="N47:N49"/>
    <mergeCell ref="N44:N46"/>
    <mergeCell ref="N41:N43"/>
    <mergeCell ref="J40:M40"/>
    <mergeCell ref="J43:M43"/>
    <mergeCell ref="J46:M46"/>
    <mergeCell ref="J49:M49"/>
    <mergeCell ref="N38:N40"/>
    <mergeCell ref="J52:M52"/>
    <mergeCell ref="H41:L41"/>
    <mergeCell ref="H42:L42"/>
    <mergeCell ref="H43:I43"/>
    <mergeCell ref="H44:L44"/>
    <mergeCell ref="H45:L45"/>
    <mergeCell ref="H46:I46"/>
    <mergeCell ref="H47:L47"/>
    <mergeCell ref="M41:M42"/>
    <mergeCell ref="B35:E35"/>
    <mergeCell ref="N34:N35"/>
    <mergeCell ref="F34:F35"/>
    <mergeCell ref="G34:G35"/>
    <mergeCell ref="I34:L34"/>
    <mergeCell ref="M34:M35"/>
    <mergeCell ref="I35:L35"/>
    <mergeCell ref="B38:F38"/>
    <mergeCell ref="B39:F39"/>
    <mergeCell ref="D40:G40"/>
    <mergeCell ref="C60:N60"/>
    <mergeCell ref="I59:K59"/>
    <mergeCell ref="G50:G51"/>
    <mergeCell ref="M50:M51"/>
    <mergeCell ref="M44:M45"/>
    <mergeCell ref="G47:G48"/>
    <mergeCell ref="M47:M48"/>
    <mergeCell ref="G44:G45"/>
    <mergeCell ref="L59:N59"/>
    <mergeCell ref="B47:F47"/>
    <mergeCell ref="B48:F48"/>
    <mergeCell ref="B50:F50"/>
    <mergeCell ref="B51:F51"/>
    <mergeCell ref="H50:L50"/>
    <mergeCell ref="H51:L51"/>
    <mergeCell ref="H52:I52"/>
    <mergeCell ref="A57:G57"/>
    <mergeCell ref="B54:M55"/>
    <mergeCell ref="H48:L48"/>
    <mergeCell ref="H49:I49"/>
    <mergeCell ref="B59:E59"/>
    <mergeCell ref="F59:H59"/>
    <mergeCell ref="N50:N52"/>
    <mergeCell ref="A1:N1"/>
    <mergeCell ref="F31:F32"/>
    <mergeCell ref="G31:G32"/>
    <mergeCell ref="I31:L31"/>
    <mergeCell ref="M31:M32"/>
    <mergeCell ref="N31:N32"/>
    <mergeCell ref="I32:L32"/>
    <mergeCell ref="B28:E28"/>
    <mergeCell ref="B29:E29"/>
    <mergeCell ref="N28:N29"/>
    <mergeCell ref="I29:L29"/>
    <mergeCell ref="A28:A30"/>
    <mergeCell ref="A18:C18"/>
    <mergeCell ref="A19:C19"/>
    <mergeCell ref="H19:I19"/>
    <mergeCell ref="J15:N15"/>
    <mergeCell ref="E15:G15"/>
    <mergeCell ref="J19:N19"/>
    <mergeCell ref="E19:G19"/>
    <mergeCell ref="D18:G18"/>
    <mergeCell ref="H18:N18"/>
    <mergeCell ref="A17:C17"/>
    <mergeCell ref="J16:N16"/>
    <mergeCell ref="J17:N17"/>
    <mergeCell ref="A3:M3"/>
    <mergeCell ref="A6:C6"/>
    <mergeCell ref="A7:C7"/>
    <mergeCell ref="A8:C10"/>
    <mergeCell ref="E10:G10"/>
    <mergeCell ref="H10:I10"/>
    <mergeCell ref="A4:D4"/>
    <mergeCell ref="A5:D5"/>
    <mergeCell ref="J4:N4"/>
    <mergeCell ref="J5:N5"/>
    <mergeCell ref="D6:N6"/>
    <mergeCell ref="D7:N7"/>
    <mergeCell ref="D9:N9"/>
    <mergeCell ref="J10:N10"/>
    <mergeCell ref="G8:N8"/>
    <mergeCell ref="E4:I4"/>
    <mergeCell ref="E5:I5"/>
    <mergeCell ref="E8:F8"/>
    <mergeCell ref="A12:C12"/>
    <mergeCell ref="D12:I12"/>
    <mergeCell ref="J12:N12"/>
    <mergeCell ref="D13:I13"/>
    <mergeCell ref="J13:N13"/>
    <mergeCell ref="J14:N14"/>
    <mergeCell ref="H14:I14"/>
    <mergeCell ref="D14:G14"/>
    <mergeCell ref="A13:C14"/>
    <mergeCell ref="A20:N20"/>
    <mergeCell ref="A25:N25"/>
    <mergeCell ref="A24:C24"/>
    <mergeCell ref="A23:C23"/>
    <mergeCell ref="D23:I23"/>
    <mergeCell ref="D24:I24"/>
    <mergeCell ref="J23:N23"/>
    <mergeCell ref="J24:N24"/>
    <mergeCell ref="A21:N21"/>
    <mergeCell ref="H26:M26"/>
    <mergeCell ref="B40:C40"/>
    <mergeCell ref="H40:I40"/>
    <mergeCell ref="H39:L39"/>
    <mergeCell ref="H38:L38"/>
    <mergeCell ref="D52:G52"/>
    <mergeCell ref="B52:C52"/>
    <mergeCell ref="D49:G49"/>
    <mergeCell ref="B49:C49"/>
    <mergeCell ref="D46:G46"/>
    <mergeCell ref="B46:C46"/>
    <mergeCell ref="D43:G43"/>
    <mergeCell ref="B43:C43"/>
    <mergeCell ref="B41:F41"/>
    <mergeCell ref="B42:F42"/>
    <mergeCell ref="B44:F44"/>
    <mergeCell ref="B45:F45"/>
    <mergeCell ref="F28:F29"/>
    <mergeCell ref="G28:G29"/>
    <mergeCell ref="I28:L28"/>
    <mergeCell ref="M28:M29"/>
    <mergeCell ref="H28:H30"/>
    <mergeCell ref="C30:G30"/>
    <mergeCell ref="J30:N30"/>
  </mergeCells>
  <phoneticPr fontId="5"/>
  <conditionalFormatting sqref="B30:B36">
    <cfRule type="cellIs" dxfId="17" priority="9" operator="equal">
      <formula>0</formula>
    </cfRule>
  </conditionalFormatting>
  <conditionalFormatting sqref="D6:D7 E8 D9 J10:J11 D23:D24 M41:N41 M42 M44:N44 M45 M47:N47 M48 M50:N50 M51 I53">
    <cfRule type="cellIs" dxfId="16" priority="53" operator="equal">
      <formula>0</formula>
    </cfRule>
  </conditionalFormatting>
  <conditionalFormatting sqref="D12:D14 B40:B53">
    <cfRule type="cellIs" dxfId="15" priority="30" operator="equal">
      <formula>0</formula>
    </cfRule>
  </conditionalFormatting>
  <conditionalFormatting sqref="D16:D18 H18">
    <cfRule type="cellIs" dxfId="14" priority="12" operator="equal">
      <formula>0</formula>
    </cfRule>
  </conditionalFormatting>
  <conditionalFormatting sqref="E5">
    <cfRule type="cellIs" dxfId="13" priority="35" operator="equal">
      <formula>0</formula>
    </cfRule>
  </conditionalFormatting>
  <conditionalFormatting sqref="E15">
    <cfRule type="cellIs" dxfId="12" priority="15" operator="equal">
      <formula>0</formula>
    </cfRule>
  </conditionalFormatting>
  <conditionalFormatting sqref="E19">
    <cfRule type="cellIs" dxfId="11" priority="13" operator="equal">
      <formula>0</formula>
    </cfRule>
  </conditionalFormatting>
  <conditionalFormatting sqref="F31:G32 F34:G35 G41:G42 G44:G45 G47:G48 G50:G51">
    <cfRule type="cellIs" dxfId="10" priority="41" operator="equal">
      <formula>0</formula>
    </cfRule>
  </conditionalFormatting>
  <conditionalFormatting sqref="G8">
    <cfRule type="cellIs" dxfId="9" priority="48" operator="equal">
      <formula>0</formula>
    </cfRule>
  </conditionalFormatting>
  <conditionalFormatting sqref="H14">
    <cfRule type="cellIs" dxfId="8" priority="20" operator="equal">
      <formula>0</formula>
    </cfRule>
  </conditionalFormatting>
  <conditionalFormatting sqref="H40:H52">
    <cfRule type="cellIs" dxfId="7" priority="2" operator="equal">
      <formula>0</formula>
    </cfRule>
  </conditionalFormatting>
  <conditionalFormatting sqref="I30">
    <cfRule type="cellIs" dxfId="6" priority="8" operator="equal">
      <formula>0</formula>
    </cfRule>
  </conditionalFormatting>
  <conditionalFormatting sqref="I33">
    <cfRule type="cellIs" dxfId="5" priority="7" operator="equal">
      <formula>0</formula>
    </cfRule>
  </conditionalFormatting>
  <conditionalFormatting sqref="I36">
    <cfRule type="cellIs" dxfId="4" priority="6" operator="equal">
      <formula>0</formula>
    </cfRule>
  </conditionalFormatting>
  <conditionalFormatting sqref="J15">
    <cfRule type="cellIs" dxfId="3" priority="14" operator="equal">
      <formula>0</formula>
    </cfRule>
  </conditionalFormatting>
  <conditionalFormatting sqref="M31:N32 J34:N35">
    <cfRule type="cellIs" dxfId="2" priority="47" operator="equal">
      <formula>0</formula>
    </cfRule>
  </conditionalFormatting>
  <printOptions horizontalCentered="1" verticalCentered="1"/>
  <pageMargins left="0.78740157480314965" right="0.59055118110236227" top="0.39370078740157483" bottom="0.39370078740157483" header="0.31496062992125984" footer="0.39370078740157483"/>
  <headerFooter scaleWithDoc="0" alignWithMargins="0">
    <oddFooter xml:space="preserve">&amp;C&amp;"ＭＳ 明朝,標準"&amp;12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17"/>
  <sheetViews>
    <sheetView workbookViewId="0">
      <selection activeCell="A17" sqref="A17:B17"/>
    </sheetView>
  </sheetViews>
  <sheetFormatPr defaultColWidth="8.88671875" defaultRowHeight="14.4"/>
  <cols>
    <col min="1" max="1" width="39.109375" style="65" customWidth="1"/>
    <col min="2" max="2" width="47" style="65" customWidth="1"/>
    <col min="3" max="16384" width="8.88671875" style="65"/>
  </cols>
  <sheetData>
    <row r="1" spans="1:4">
      <c r="B1" s="154">
        <f>'０．登録フォーム'!$D$16</f>
        <v>0</v>
      </c>
    </row>
    <row r="2" spans="1:4" ht="21">
      <c r="A2" s="155"/>
      <c r="B2" s="155"/>
      <c r="C2" s="73"/>
      <c r="D2" s="73"/>
    </row>
    <row r="3" spans="1:4" ht="50.1" customHeight="1">
      <c r="A3" s="563" t="s">
        <v>351</v>
      </c>
      <c r="B3" s="563"/>
      <c r="C3" s="69"/>
      <c r="D3" s="69"/>
    </row>
    <row r="5" spans="1:4" ht="21">
      <c r="A5" s="564" t="s">
        <v>87</v>
      </c>
      <c r="B5" s="564"/>
      <c r="C5" s="73"/>
      <c r="D5" s="73"/>
    </row>
    <row r="6" spans="1:4" ht="29.4" customHeight="1"/>
    <row r="7" spans="1:4" ht="60" customHeight="1">
      <c r="A7" s="565" t="s">
        <v>348</v>
      </c>
      <c r="B7" s="565"/>
    </row>
    <row r="9" spans="1:4" ht="23.4" customHeight="1">
      <c r="A9" s="156" t="s">
        <v>89</v>
      </c>
      <c r="B9" s="157" t="str">
        <f>IF('０．登録フォーム'!D17="○",'０．登録フォーム'!D6,"")</f>
        <v/>
      </c>
    </row>
    <row r="11" spans="1:4" ht="24" customHeight="1">
      <c r="A11" s="158" t="s">
        <v>408</v>
      </c>
      <c r="B11" s="159" t="str">
        <f>IF('０．登録フォーム'!D17="○",'０．登録フォーム'!D7,"")</f>
        <v/>
      </c>
    </row>
    <row r="12" spans="1:4" ht="16.2">
      <c r="A12" s="67"/>
    </row>
    <row r="13" spans="1:4" ht="24" customHeight="1">
      <c r="A13" s="158" t="s">
        <v>88</v>
      </c>
      <c r="B13" s="157" t="str">
        <f>IF('０．登録フォーム'!D17="○",'０．登録フォーム'!D24,"")</f>
        <v/>
      </c>
    </row>
    <row r="14" spans="1:4" ht="25.95" customHeight="1">
      <c r="A14" s="64"/>
    </row>
    <row r="15" spans="1:4" ht="57" customHeight="1">
      <c r="A15" s="565" t="s">
        <v>409</v>
      </c>
      <c r="B15" s="565"/>
    </row>
    <row r="16" spans="1:4" ht="16.2">
      <c r="A16" s="567"/>
      <c r="B16" s="567"/>
    </row>
    <row r="17" spans="1:2" ht="40.35" customHeight="1">
      <c r="A17" s="566" t="s">
        <v>410</v>
      </c>
      <c r="B17" s="566"/>
    </row>
  </sheetData>
  <mergeCells count="6">
    <mergeCell ref="A3:B3"/>
    <mergeCell ref="A5:B5"/>
    <mergeCell ref="A7:B7"/>
    <mergeCell ref="A17:B17"/>
    <mergeCell ref="A16:B16"/>
    <mergeCell ref="A15:B15"/>
  </mergeCells>
  <phoneticPr fontId="5"/>
  <pageMargins left="0.70866141732283472" right="0.70866141732283472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23"/>
  <sheetViews>
    <sheetView view="pageBreakPreview" zoomScale="69" zoomScaleNormal="100" zoomScaleSheetLayoutView="69" workbookViewId="0">
      <selection activeCell="B21" sqref="B21:F21"/>
    </sheetView>
  </sheetViews>
  <sheetFormatPr defaultColWidth="9" defaultRowHeight="14.4"/>
  <cols>
    <col min="1" max="1" width="15.5546875" style="65" customWidth="1"/>
    <col min="2" max="2" width="20.109375" style="65" customWidth="1"/>
    <col min="3" max="3" width="7.5546875" style="65" customWidth="1"/>
    <col min="4" max="4" width="7.44140625" style="65" customWidth="1"/>
    <col min="5" max="5" width="5.21875" style="65" customWidth="1"/>
    <col min="6" max="6" width="26.21875" style="65" customWidth="1"/>
    <col min="7" max="7" width="9.21875" style="65" customWidth="1"/>
    <col min="8" max="16384" width="9" style="65"/>
  </cols>
  <sheetData>
    <row r="1" spans="1:7" ht="20.7" customHeight="1">
      <c r="A1" s="73"/>
      <c r="B1" s="73"/>
      <c r="F1" s="160">
        <f>'０．登録フォーム'!$D$16</f>
        <v>0</v>
      </c>
    </row>
    <row r="2" spans="1:7" ht="9.6" customHeight="1">
      <c r="A2" s="73"/>
      <c r="B2" s="73"/>
    </row>
    <row r="3" spans="1:7" ht="47.7" customHeight="1">
      <c r="A3" s="563" t="s">
        <v>351</v>
      </c>
      <c r="B3" s="563"/>
      <c r="C3" s="563"/>
      <c r="D3" s="563"/>
    </row>
    <row r="4" spans="1:7" ht="30" customHeight="1">
      <c r="C4" s="161" t="str">
        <f>"学校名"</f>
        <v>学校名</v>
      </c>
      <c r="D4" s="582" t="str">
        <f>"　"&amp;'０．登録フォーム'!D7&amp;"　"</f>
        <v>　　</v>
      </c>
      <c r="E4" s="582"/>
      <c r="F4" s="582"/>
    </row>
    <row r="5" spans="1:7" ht="30" customHeight="1">
      <c r="C5" s="162" t="str">
        <f>"校長名"</f>
        <v>校長名</v>
      </c>
      <c r="D5" s="584" t="str">
        <f>""&amp;'０．登録フォーム'!D15&amp;""</f>
        <v/>
      </c>
      <c r="E5" s="584"/>
      <c r="F5" s="584"/>
    </row>
    <row r="6" spans="1:7" ht="30" customHeight="1">
      <c r="C6" s="162" t="str">
        <f>"所在地"</f>
        <v>所在地</v>
      </c>
      <c r="D6" s="575" t="str">
        <f>"　"&amp;'０．登録フォーム'!D11&amp;'０．登録フォーム'!D12&amp;"　"</f>
        <v>　　　</v>
      </c>
      <c r="E6" s="575"/>
      <c r="F6" s="575"/>
    </row>
    <row r="7" spans="1:7" ht="20.100000000000001" customHeight="1">
      <c r="C7" s="162" t="str">
        <f>"電　話"</f>
        <v>電　話</v>
      </c>
      <c r="D7" s="163"/>
      <c r="E7" s="583">
        <f>'０．登録フォーム'!D13</f>
        <v>0</v>
      </c>
      <c r="F7" s="583"/>
    </row>
    <row r="8" spans="1:7" ht="20.100000000000001" customHeight="1">
      <c r="C8" s="161" t="str">
        <f>"ＦＡＸ"</f>
        <v>ＦＡＸ</v>
      </c>
      <c r="D8" s="165"/>
      <c r="E8" s="583">
        <f>'０．登録フォーム'!D14</f>
        <v>0</v>
      </c>
      <c r="F8" s="583"/>
    </row>
    <row r="9" spans="1:7" ht="14.1" customHeight="1"/>
    <row r="10" spans="1:7" ht="30" customHeight="1">
      <c r="A10" s="581" t="s">
        <v>309</v>
      </c>
      <c r="B10" s="581"/>
      <c r="C10" s="581"/>
      <c r="D10" s="581"/>
      <c r="E10" s="581"/>
      <c r="F10" s="581"/>
      <c r="G10" s="71"/>
    </row>
    <row r="11" spans="1:7" ht="14.1" customHeight="1">
      <c r="A11" s="166"/>
      <c r="B11" s="166"/>
      <c r="C11" s="166"/>
      <c r="D11" s="166"/>
      <c r="E11" s="166"/>
      <c r="F11" s="166"/>
      <c r="G11" s="71"/>
    </row>
    <row r="12" spans="1:7" ht="36" customHeight="1">
      <c r="A12" s="580" t="s">
        <v>349</v>
      </c>
      <c r="B12" s="580"/>
      <c r="C12" s="580"/>
      <c r="D12" s="580"/>
      <c r="E12" s="580"/>
      <c r="F12" s="580"/>
    </row>
    <row r="13" spans="1:7" ht="45.6" customHeight="1">
      <c r="A13" s="167" t="s">
        <v>164</v>
      </c>
      <c r="B13" s="168">
        <f>'０．登録フォーム'!$D$3</f>
        <v>0</v>
      </c>
      <c r="C13" s="578" t="s">
        <v>98</v>
      </c>
      <c r="D13" s="578"/>
      <c r="E13" s="579" t="str">
        <f>+'団体（プロ）'!B2</f>
        <v/>
      </c>
      <c r="F13" s="579"/>
    </row>
    <row r="14" spans="1:7" ht="42.6" customHeight="1">
      <c r="A14" s="167" t="s">
        <v>89</v>
      </c>
      <c r="B14" s="168">
        <f>+'０．登録フォーム'!D6</f>
        <v>0</v>
      </c>
      <c r="C14" s="578" t="s">
        <v>165</v>
      </c>
      <c r="D14" s="578"/>
      <c r="E14" s="579" t="str">
        <f>+'０．登録フォーム'!D5&amp;"団体"</f>
        <v>団体</v>
      </c>
      <c r="F14" s="579"/>
    </row>
    <row r="15" spans="1:7" ht="16.2" customHeight="1">
      <c r="A15" s="169" t="s">
        <v>91</v>
      </c>
      <c r="B15" s="568">
        <f>'０．登録フォーム'!$D$8</f>
        <v>0</v>
      </c>
      <c r="C15" s="569"/>
      <c r="D15" s="569"/>
      <c r="E15" s="569"/>
      <c r="F15" s="170" t="s">
        <v>301</v>
      </c>
    </row>
    <row r="16" spans="1:7" ht="30" customHeight="1">
      <c r="A16" s="171" t="s">
        <v>303</v>
      </c>
      <c r="B16" s="570">
        <f>'０．登録フォーム'!$D$7</f>
        <v>0</v>
      </c>
      <c r="C16" s="571"/>
      <c r="D16" s="571"/>
      <c r="E16" s="571"/>
      <c r="F16" s="172">
        <f>'０．登録フォーム'!$D$4</f>
        <v>0</v>
      </c>
    </row>
    <row r="17" spans="1:6" ht="27" customHeight="1">
      <c r="A17" s="173" t="s">
        <v>311</v>
      </c>
    </row>
    <row r="18" spans="1:6" ht="23.7" customHeight="1">
      <c r="A18" s="169" t="s">
        <v>91</v>
      </c>
      <c r="B18" s="576">
        <f>+'０．登録フォーム'!D38</f>
        <v>0</v>
      </c>
      <c r="C18" s="576"/>
      <c r="D18" s="576"/>
      <c r="E18" s="576"/>
      <c r="F18" s="576"/>
    </row>
    <row r="19" spans="1:6" ht="46.2" customHeight="1">
      <c r="A19" s="171" t="s">
        <v>166</v>
      </c>
      <c r="B19" s="577">
        <f>+'０．登録フォーム'!D37</f>
        <v>0</v>
      </c>
      <c r="C19" s="577"/>
      <c r="D19" s="577"/>
      <c r="E19" s="577"/>
      <c r="F19" s="577"/>
    </row>
    <row r="20" spans="1:6" ht="21.6" customHeight="1">
      <c r="A20" s="167" t="s">
        <v>167</v>
      </c>
      <c r="B20" s="579">
        <f>+'０．登録フォーム'!D40</f>
        <v>0</v>
      </c>
      <c r="C20" s="579"/>
      <c r="D20" s="578" t="s">
        <v>169</v>
      </c>
      <c r="E20" s="578"/>
      <c r="F20" s="168" t="str">
        <f>+'０．登録フォーム'!D41&amp;"　歳"</f>
        <v>　歳</v>
      </c>
    </row>
    <row r="21" spans="1:6" ht="38.700000000000003" customHeight="1">
      <c r="A21" s="174" t="s">
        <v>168</v>
      </c>
      <c r="B21" s="572">
        <f>+'０．登録フォーム'!D42</f>
        <v>0</v>
      </c>
      <c r="C21" s="572"/>
      <c r="D21" s="572"/>
      <c r="E21" s="572"/>
      <c r="F21" s="572"/>
    </row>
    <row r="22" spans="1:6" ht="11.7" customHeight="1"/>
    <row r="23" spans="1:6" ht="61.2" customHeight="1">
      <c r="A23" s="573" t="s">
        <v>407</v>
      </c>
      <c r="B23" s="574"/>
      <c r="C23" s="574"/>
      <c r="D23" s="574"/>
      <c r="E23" s="574"/>
      <c r="F23" s="574"/>
    </row>
  </sheetData>
  <mergeCells count="20">
    <mergeCell ref="D4:F4"/>
    <mergeCell ref="E7:F7"/>
    <mergeCell ref="E8:F8"/>
    <mergeCell ref="A3:D3"/>
    <mergeCell ref="D5:F5"/>
    <mergeCell ref="B15:E15"/>
    <mergeCell ref="B16:E16"/>
    <mergeCell ref="B21:F21"/>
    <mergeCell ref="A23:F23"/>
    <mergeCell ref="D6:F6"/>
    <mergeCell ref="B18:F18"/>
    <mergeCell ref="B19:F19"/>
    <mergeCell ref="C13:D13"/>
    <mergeCell ref="C14:D14"/>
    <mergeCell ref="E13:F13"/>
    <mergeCell ref="E14:F14"/>
    <mergeCell ref="B20:C20"/>
    <mergeCell ref="D20:E20"/>
    <mergeCell ref="A12:F12"/>
    <mergeCell ref="A10:F10"/>
  </mergeCells>
  <phoneticPr fontId="5"/>
  <printOptions horizontalCentered="1" verticalCentered="1"/>
  <pageMargins left="0.59055118110236227" right="0.59055118110236227" top="0.59055118110236227" bottom="0.59055118110236227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32"/>
  <sheetViews>
    <sheetView topLeftCell="A22" workbookViewId="0">
      <selection activeCell="Q23" sqref="Q23"/>
    </sheetView>
  </sheetViews>
  <sheetFormatPr defaultColWidth="9" defaultRowHeight="14.4"/>
  <cols>
    <col min="1" max="1" width="4.109375" style="65" customWidth="1"/>
    <col min="2" max="2" width="12.109375" style="65" customWidth="1"/>
    <col min="3" max="3" width="10.44140625" style="65" customWidth="1"/>
    <col min="4" max="4" width="4.44140625" style="65" customWidth="1"/>
    <col min="5" max="5" width="2.44140625" style="65" customWidth="1"/>
    <col min="6" max="6" width="5.44140625" style="65" customWidth="1"/>
    <col min="7" max="7" width="2.77734375" style="65" customWidth="1"/>
    <col min="8" max="8" width="3.44140625" style="65" customWidth="1"/>
    <col min="9" max="9" width="9.5546875" style="65" customWidth="1"/>
    <col min="10" max="10" width="2.44140625" style="65" customWidth="1"/>
    <col min="11" max="11" width="12.44140625" style="65" customWidth="1"/>
    <col min="12" max="12" width="11.109375" style="65" customWidth="1"/>
    <col min="13" max="16384" width="9" style="65"/>
  </cols>
  <sheetData>
    <row r="1" spans="1:12" ht="20.7" customHeight="1">
      <c r="A1" s="73"/>
      <c r="B1" s="73"/>
      <c r="C1" s="73"/>
      <c r="H1" s="156"/>
      <c r="K1" s="586">
        <f>'０．登録フォーム'!$D$16</f>
        <v>0</v>
      </c>
      <c r="L1" s="586"/>
    </row>
    <row r="2" spans="1:12" ht="9.6" customHeight="1">
      <c r="A2" s="73"/>
      <c r="B2" s="73"/>
      <c r="C2" s="73"/>
    </row>
    <row r="3" spans="1:12" ht="47.7" customHeight="1">
      <c r="A3" s="585" t="str">
        <f>'４．外部指導者確認書（団体戦用）'!$A$3</f>
        <v>令和７年度全国中学校体育大会
第５５回全国中学校バドミントン大会
実行委員会　会長　板井　靖之　様</v>
      </c>
      <c r="B3" s="585"/>
      <c r="C3" s="585"/>
      <c r="D3" s="585"/>
      <c r="E3" s="585"/>
      <c r="F3" s="585"/>
      <c r="G3" s="585"/>
      <c r="H3" s="176"/>
    </row>
    <row r="4" spans="1:12" ht="30" customHeight="1">
      <c r="F4" s="612" t="s">
        <v>405</v>
      </c>
      <c r="G4" s="612"/>
      <c r="H4" s="612"/>
      <c r="I4" s="595">
        <f>'０．登録フォーム'!D7</f>
        <v>0</v>
      </c>
      <c r="J4" s="595"/>
      <c r="K4" s="595"/>
      <c r="L4" s="595"/>
    </row>
    <row r="5" spans="1:12" ht="30" customHeight="1">
      <c r="F5" s="613" t="s">
        <v>406</v>
      </c>
      <c r="G5" s="614"/>
      <c r="H5" s="614"/>
      <c r="I5" s="584" t="str">
        <f>""&amp;'０．登録フォーム'!D15&amp;""</f>
        <v/>
      </c>
      <c r="J5" s="584"/>
      <c r="K5" s="584"/>
      <c r="L5" s="584"/>
    </row>
    <row r="6" spans="1:12" ht="30" customHeight="1">
      <c r="F6" s="162" t="str">
        <f>"所在地"</f>
        <v>所在地</v>
      </c>
      <c r="G6" s="163"/>
      <c r="H6" s="163"/>
      <c r="I6" s="575" t="str">
        <f>'０．登録フォーム'!D11&amp;'０．登録フォーム'!D12&amp;"　"</f>
        <v>　　</v>
      </c>
      <c r="J6" s="575"/>
      <c r="K6" s="575"/>
      <c r="L6" s="575"/>
    </row>
    <row r="7" spans="1:12" ht="20.100000000000001" customHeight="1">
      <c r="F7" s="162" t="str">
        <f>"電　話"</f>
        <v>電　話</v>
      </c>
      <c r="G7" s="163"/>
      <c r="H7" s="163"/>
      <c r="I7" s="177"/>
      <c r="J7" s="177">
        <f>'０．登録フォーム'!D13</f>
        <v>0</v>
      </c>
      <c r="K7" s="177"/>
      <c r="L7" s="177"/>
    </row>
    <row r="8" spans="1:12" ht="20.100000000000001" customHeight="1">
      <c r="F8" s="162" t="str">
        <f>"ＦＡＸ"</f>
        <v>ＦＡＸ</v>
      </c>
      <c r="G8" s="163"/>
      <c r="H8" s="163"/>
      <c r="I8" s="177"/>
      <c r="J8" s="177">
        <f>'０．登録フォーム'!D14</f>
        <v>0</v>
      </c>
      <c r="K8" s="177"/>
      <c r="L8" s="177"/>
    </row>
    <row r="9" spans="1:12" ht="14.1" customHeight="1"/>
    <row r="10" spans="1:12" ht="26.1" customHeight="1">
      <c r="A10" s="581" t="s">
        <v>310</v>
      </c>
      <c r="B10" s="581"/>
      <c r="C10" s="581"/>
      <c r="D10" s="581"/>
      <c r="E10" s="581"/>
      <c r="F10" s="581"/>
      <c r="G10" s="581"/>
      <c r="H10" s="581"/>
      <c r="I10" s="581"/>
      <c r="J10" s="581"/>
      <c r="K10" s="581"/>
      <c r="L10" s="581"/>
    </row>
    <row r="11" spans="1:12" ht="14.1" customHeight="1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</row>
    <row r="12" spans="1:12" ht="42.45" customHeight="1">
      <c r="A12" s="598" t="s">
        <v>352</v>
      </c>
      <c r="B12" s="598"/>
      <c r="C12" s="598"/>
      <c r="D12" s="598"/>
      <c r="E12" s="598"/>
      <c r="F12" s="598"/>
      <c r="G12" s="598"/>
      <c r="H12" s="598"/>
      <c r="I12" s="598"/>
      <c r="J12" s="598"/>
      <c r="K12" s="598"/>
      <c r="L12" s="598"/>
    </row>
    <row r="13" spans="1:12" ht="25.2" customHeight="1">
      <c r="A13" s="604" t="s">
        <v>164</v>
      </c>
      <c r="B13" s="605"/>
      <c r="C13" s="572">
        <f>'０．登録フォーム'!$D$3</f>
        <v>0</v>
      </c>
      <c r="D13" s="572"/>
      <c r="E13" s="596" t="s">
        <v>89</v>
      </c>
      <c r="F13" s="596"/>
      <c r="G13" s="596"/>
      <c r="H13" s="572">
        <f>+'０．登録フォーム'!D6</f>
        <v>0</v>
      </c>
      <c r="I13" s="572"/>
      <c r="J13" s="572"/>
      <c r="K13" s="178" t="s">
        <v>302</v>
      </c>
      <c r="L13" s="175">
        <f>'０．登録フォーム'!$D$4</f>
        <v>0</v>
      </c>
    </row>
    <row r="14" spans="1:12" ht="14.1" customHeight="1">
      <c r="A14" s="606" t="s">
        <v>91</v>
      </c>
      <c r="B14" s="607"/>
      <c r="C14" s="593">
        <f>'０．登録フォーム'!$D$8</f>
        <v>0</v>
      </c>
      <c r="D14" s="593"/>
      <c r="E14" s="593"/>
      <c r="F14" s="593"/>
      <c r="G14" s="593"/>
      <c r="H14" s="593"/>
      <c r="I14" s="593"/>
      <c r="J14" s="593"/>
      <c r="K14" s="593"/>
      <c r="L14" s="593"/>
    </row>
    <row r="15" spans="1:12" ht="26.1" customHeight="1">
      <c r="A15" s="608" t="s">
        <v>303</v>
      </c>
      <c r="B15" s="609"/>
      <c r="C15" s="594">
        <f>'０．登録フォーム'!$D$7</f>
        <v>0</v>
      </c>
      <c r="D15" s="594"/>
      <c r="E15" s="594"/>
      <c r="F15" s="594"/>
      <c r="G15" s="594"/>
      <c r="H15" s="594"/>
      <c r="I15" s="594"/>
      <c r="J15" s="594"/>
      <c r="K15" s="594"/>
      <c r="L15" s="594"/>
    </row>
    <row r="16" spans="1:12" ht="25.2" customHeight="1">
      <c r="A16" s="164" t="s">
        <v>312</v>
      </c>
      <c r="B16" s="164"/>
      <c r="C16" s="179"/>
      <c r="D16" s="179"/>
      <c r="E16" s="179"/>
      <c r="F16" s="179"/>
      <c r="G16" s="179"/>
      <c r="H16" s="179"/>
      <c r="I16" s="179"/>
      <c r="J16" s="179"/>
      <c r="K16" s="179"/>
      <c r="L16" s="179"/>
    </row>
    <row r="17" spans="1:12" ht="14.1" customHeight="1">
      <c r="A17" s="606" t="s">
        <v>91</v>
      </c>
      <c r="B17" s="607"/>
      <c r="C17" s="593">
        <f>+'０．登録フォーム'!D89</f>
        <v>0</v>
      </c>
      <c r="D17" s="593"/>
      <c r="E17" s="593"/>
      <c r="F17" s="593"/>
      <c r="G17" s="593"/>
      <c r="H17" s="593"/>
      <c r="I17" s="593"/>
      <c r="J17" s="593"/>
      <c r="K17" s="593"/>
      <c r="L17" s="593"/>
    </row>
    <row r="18" spans="1:12" ht="26.1" customHeight="1">
      <c r="A18" s="610" t="s">
        <v>313</v>
      </c>
      <c r="B18" s="611"/>
      <c r="C18" s="594">
        <f>+'０．登録フォーム'!D88</f>
        <v>0</v>
      </c>
      <c r="D18" s="594"/>
      <c r="E18" s="594"/>
      <c r="F18" s="594"/>
      <c r="G18" s="594"/>
      <c r="H18" s="594"/>
      <c r="I18" s="594"/>
      <c r="J18" s="594"/>
      <c r="K18" s="594"/>
      <c r="L18" s="594"/>
    </row>
    <row r="19" spans="1:12" ht="20.100000000000001" customHeight="1">
      <c r="A19" s="589" t="s">
        <v>167</v>
      </c>
      <c r="B19" s="591"/>
      <c r="C19" s="587">
        <f>+'０．登録フォーム'!D92</f>
        <v>0</v>
      </c>
      <c r="D19" s="592"/>
      <c r="E19" s="592"/>
      <c r="F19" s="592"/>
      <c r="G19" s="588"/>
      <c r="H19" s="589" t="s">
        <v>170</v>
      </c>
      <c r="I19" s="590"/>
      <c r="J19" s="591"/>
      <c r="K19" s="587" t="str">
        <f>+'０．登録フォーム'!D93&amp;"　歳"</f>
        <v>　歳</v>
      </c>
      <c r="L19" s="588"/>
    </row>
    <row r="20" spans="1:12" ht="20.100000000000001" customHeight="1">
      <c r="A20" s="589" t="s">
        <v>171</v>
      </c>
      <c r="B20" s="591"/>
      <c r="C20" s="579">
        <f>+'０．登録フォーム'!D94</f>
        <v>0</v>
      </c>
      <c r="D20" s="579"/>
      <c r="E20" s="579"/>
      <c r="F20" s="579"/>
      <c r="G20" s="579"/>
      <c r="H20" s="579"/>
      <c r="I20" s="579"/>
      <c r="J20" s="579"/>
      <c r="K20" s="579"/>
      <c r="L20" s="579"/>
    </row>
    <row r="21" spans="1:12" ht="25.2" customHeight="1">
      <c r="A21" s="599" t="s">
        <v>304</v>
      </c>
      <c r="B21" s="599"/>
      <c r="C21" s="599"/>
      <c r="D21" s="599"/>
      <c r="E21" s="599"/>
      <c r="F21" s="599"/>
      <c r="G21" s="599"/>
      <c r="H21" s="599"/>
      <c r="I21" s="599"/>
      <c r="J21" s="599"/>
      <c r="K21" s="599"/>
      <c r="L21" s="599"/>
    </row>
    <row r="22" spans="1:12" ht="20.100000000000001" customHeight="1">
      <c r="A22" s="181"/>
      <c r="B22" s="180" t="s">
        <v>307</v>
      </c>
      <c r="C22" s="600" t="s">
        <v>172</v>
      </c>
      <c r="D22" s="601"/>
      <c r="E22" s="602"/>
      <c r="F22" s="606" t="s">
        <v>305</v>
      </c>
      <c r="G22" s="619"/>
      <c r="H22" s="619"/>
      <c r="I22" s="619"/>
      <c r="J22" s="619"/>
      <c r="K22" s="607"/>
      <c r="L22" s="182" t="s">
        <v>98</v>
      </c>
    </row>
    <row r="23" spans="1:12" ht="20.100000000000001" customHeight="1">
      <c r="A23" s="183">
        <v>1</v>
      </c>
      <c r="B23" s="186">
        <f>VLOOKUP(F23,'０．登録フォーム'!O50:R57,3,FALSE)</f>
        <v>0</v>
      </c>
      <c r="C23" s="603" t="str">
        <f>VLOOKUP(F23,'０．登録フォーム'!O51:R58,4,FALSE)</f>
        <v>シングルス</v>
      </c>
      <c r="D23" s="603"/>
      <c r="E23" s="603"/>
      <c r="F23" s="620">
        <f>'０．登録フォーム'!D95</f>
        <v>0</v>
      </c>
      <c r="G23" s="620"/>
      <c r="H23" s="620"/>
      <c r="I23" s="620"/>
      <c r="J23" s="620"/>
      <c r="K23" s="620"/>
      <c r="L23" s="184">
        <f>VLOOKUP(F23,'０．登録フォーム'!O51:R58,2,FALSE)</f>
        <v>0</v>
      </c>
    </row>
    <row r="24" spans="1:12" ht="20.100000000000001" customHeight="1">
      <c r="A24" s="185">
        <v>2</v>
      </c>
      <c r="B24" s="186">
        <f>VLOOKUP(F24,'０．登録フォーム'!O51:R58,3,FALSE)</f>
        <v>0</v>
      </c>
      <c r="C24" s="617" t="str">
        <f>VLOOKUP(F24,'０．登録フォーム'!O51:R58,4,FALSE)</f>
        <v>シングルス</v>
      </c>
      <c r="D24" s="617"/>
      <c r="E24" s="617"/>
      <c r="F24" s="621">
        <f>'０．登録フォーム'!D96</f>
        <v>0</v>
      </c>
      <c r="G24" s="621"/>
      <c r="H24" s="621"/>
      <c r="I24" s="621"/>
      <c r="J24" s="621"/>
      <c r="K24" s="621"/>
      <c r="L24" s="187">
        <f>VLOOKUP(F24,'０．登録フォーム'!O51:R58,2,FALSE)</f>
        <v>0</v>
      </c>
    </row>
    <row r="25" spans="1:12" ht="20.100000000000001" customHeight="1">
      <c r="A25" s="185">
        <v>3</v>
      </c>
      <c r="B25" s="186">
        <f>VLOOKUP(F25,'０．登録フォーム'!O51:R58,3,FALSE)</f>
        <v>0</v>
      </c>
      <c r="C25" s="617" t="str">
        <f>VLOOKUP(F25,'０．登録フォーム'!O51:R58,4,FALSE)</f>
        <v>シングルス</v>
      </c>
      <c r="D25" s="617"/>
      <c r="E25" s="617"/>
      <c r="F25" s="621">
        <f>'０．登録フォーム'!D97</f>
        <v>0</v>
      </c>
      <c r="G25" s="621"/>
      <c r="H25" s="621"/>
      <c r="I25" s="621"/>
      <c r="J25" s="621"/>
      <c r="K25" s="621"/>
      <c r="L25" s="187">
        <f>VLOOKUP(F25,'０．登録フォーム'!O51:R58,2,FALSE)</f>
        <v>0</v>
      </c>
    </row>
    <row r="26" spans="1:12" ht="20.100000000000001" customHeight="1">
      <c r="A26" s="185">
        <v>4</v>
      </c>
      <c r="B26" s="189">
        <f>VLOOKUP(F26,'０．登録フォーム'!O51:R58,3,FALSE)</f>
        <v>0</v>
      </c>
      <c r="C26" s="597" t="str">
        <f>VLOOKUP(F26,'０．登録フォーム'!O51:R58,4,FALSE)</f>
        <v>シングルス</v>
      </c>
      <c r="D26" s="597"/>
      <c r="E26" s="597"/>
      <c r="F26" s="622">
        <f>'０．登録フォーム'!D98</f>
        <v>0</v>
      </c>
      <c r="G26" s="622"/>
      <c r="H26" s="622"/>
      <c r="I26" s="622"/>
      <c r="J26" s="622"/>
      <c r="K26" s="622"/>
      <c r="L26" s="189">
        <f>VLOOKUP(F26,'０．登録フォーム'!O51:R58,2,FALSE)</f>
        <v>0</v>
      </c>
    </row>
    <row r="27" spans="1:12" ht="20.100000000000001" customHeight="1">
      <c r="A27" s="185">
        <v>5</v>
      </c>
      <c r="B27" s="189">
        <f>VLOOKUP(F27,'０．登録フォーム'!O51:R58,3,FALSE)</f>
        <v>0</v>
      </c>
      <c r="C27" s="597" t="str">
        <f>VLOOKUP(F27,'０．登録フォーム'!O51:R58,4,FALSE)</f>
        <v>シングルス</v>
      </c>
      <c r="D27" s="597"/>
      <c r="E27" s="597"/>
      <c r="F27" s="622">
        <f>'０．登録フォーム'!D99</f>
        <v>0</v>
      </c>
      <c r="G27" s="622"/>
      <c r="H27" s="622"/>
      <c r="I27" s="622"/>
      <c r="J27" s="622"/>
      <c r="K27" s="622"/>
      <c r="L27" s="189">
        <f>VLOOKUP(F27,'０．登録フォーム'!O51:R58,2,FALSE)</f>
        <v>0</v>
      </c>
    </row>
    <row r="28" spans="1:12" ht="20.100000000000001" customHeight="1">
      <c r="A28" s="185">
        <v>6</v>
      </c>
      <c r="B28" s="189">
        <f>VLOOKUP(F28,'０．登録フォーム'!O51:R58,3,FALSE)</f>
        <v>0</v>
      </c>
      <c r="C28" s="597" t="str">
        <f>VLOOKUP(F28,'０．登録フォーム'!O51:R58,4,FALSE)</f>
        <v>シングルス</v>
      </c>
      <c r="D28" s="597"/>
      <c r="E28" s="597"/>
      <c r="F28" s="622">
        <f>'０．登録フォーム'!D100</f>
        <v>0</v>
      </c>
      <c r="G28" s="622"/>
      <c r="H28" s="622"/>
      <c r="I28" s="622"/>
      <c r="J28" s="622"/>
      <c r="K28" s="622"/>
      <c r="L28" s="189">
        <f>VLOOKUP(F28,'０．登録フォーム'!O51:R58,2,FALSE)</f>
        <v>0</v>
      </c>
    </row>
    <row r="29" spans="1:12" ht="20.100000000000001" customHeight="1">
      <c r="A29" s="185">
        <v>7</v>
      </c>
      <c r="B29" s="189">
        <f>VLOOKUP(F29,'０．登録フォーム'!O51:R58,3,FALSE)</f>
        <v>0</v>
      </c>
      <c r="C29" s="597" t="str">
        <f>VLOOKUP(F29,'０．登録フォーム'!O51:R58,4,FALSE)</f>
        <v>シングルス</v>
      </c>
      <c r="D29" s="597"/>
      <c r="E29" s="597"/>
      <c r="F29" s="622">
        <f>'０．登録フォーム'!D101</f>
        <v>0</v>
      </c>
      <c r="G29" s="622"/>
      <c r="H29" s="622"/>
      <c r="I29" s="622"/>
      <c r="J29" s="622"/>
      <c r="K29" s="622"/>
      <c r="L29" s="189">
        <f>VLOOKUP(F29,'０．登録フォーム'!O51:R58,2,FALSE)</f>
        <v>0</v>
      </c>
    </row>
    <row r="30" spans="1:12" ht="20.100000000000001" customHeight="1">
      <c r="A30" s="188">
        <v>8</v>
      </c>
      <c r="B30" s="190">
        <f>VLOOKUP(F30,'０．登録フォーム'!O51:R58,3,FALSE)</f>
        <v>0</v>
      </c>
      <c r="C30" s="618" t="str">
        <f>VLOOKUP(F30,'０．登録フォーム'!O51:R58,4,FALSE)</f>
        <v>シングルス</v>
      </c>
      <c r="D30" s="618"/>
      <c r="E30" s="618"/>
      <c r="F30" s="623">
        <f>'０．登録フォーム'!D102</f>
        <v>0</v>
      </c>
      <c r="G30" s="623"/>
      <c r="H30" s="623"/>
      <c r="I30" s="623"/>
      <c r="J30" s="623"/>
      <c r="K30" s="623"/>
      <c r="L30" s="190">
        <f>VLOOKUP(F30,'０．登録フォーム'!O51:R58,2,FALSE)</f>
        <v>0</v>
      </c>
    </row>
    <row r="31" spans="1:12" ht="79.2" customHeight="1">
      <c r="A31" s="615" t="s">
        <v>326</v>
      </c>
      <c r="B31" s="615"/>
      <c r="C31" s="616"/>
      <c r="D31" s="616"/>
      <c r="E31" s="616"/>
      <c r="F31" s="616"/>
      <c r="G31" s="616"/>
      <c r="H31" s="616"/>
      <c r="I31" s="616"/>
      <c r="J31" s="616"/>
      <c r="K31" s="616"/>
      <c r="L31" s="616"/>
    </row>
    <row r="32" spans="1:12" ht="94.2" customHeight="1"/>
  </sheetData>
  <mergeCells count="47">
    <mergeCell ref="F4:H4"/>
    <mergeCell ref="F5:H5"/>
    <mergeCell ref="A31:L31"/>
    <mergeCell ref="C24:E24"/>
    <mergeCell ref="C30:E30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C25:E25"/>
    <mergeCell ref="C26:E26"/>
    <mergeCell ref="C27:E27"/>
    <mergeCell ref="C28:E28"/>
    <mergeCell ref="C29:E29"/>
    <mergeCell ref="A12:L12"/>
    <mergeCell ref="A21:L21"/>
    <mergeCell ref="C22:E22"/>
    <mergeCell ref="C23:E23"/>
    <mergeCell ref="C20:L20"/>
    <mergeCell ref="A13:B13"/>
    <mergeCell ref="A14:B14"/>
    <mergeCell ref="A15:B15"/>
    <mergeCell ref="A17:B17"/>
    <mergeCell ref="A18:B18"/>
    <mergeCell ref="A19:B19"/>
    <mergeCell ref="A20:B20"/>
    <mergeCell ref="A3:G3"/>
    <mergeCell ref="I6:L6"/>
    <mergeCell ref="K1:L1"/>
    <mergeCell ref="K19:L19"/>
    <mergeCell ref="H19:J19"/>
    <mergeCell ref="C19:G19"/>
    <mergeCell ref="C14:L14"/>
    <mergeCell ref="C15:L15"/>
    <mergeCell ref="C17:L17"/>
    <mergeCell ref="C18:L18"/>
    <mergeCell ref="I4:L4"/>
    <mergeCell ref="A10:L10"/>
    <mergeCell ref="C13:D13"/>
    <mergeCell ref="E13:G13"/>
    <mergeCell ref="H13:J13"/>
    <mergeCell ref="I5:L5"/>
  </mergeCells>
  <phoneticPr fontId="5"/>
  <printOptions horizontalCentered="1" verticalCentered="1"/>
  <pageMargins left="0.59055118110236227" right="0.59055118110236227" top="0.59055118110236227" bottom="0.59055118110236227" header="0" footer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'個人（アサミ）'!$L$15:$L$22</xm:f>
          </x14:formula1>
          <xm:sqref>F23:F30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workbookViewId="0">
      <selection activeCell="G15" sqref="G15"/>
    </sheetView>
  </sheetViews>
  <sheetFormatPr defaultColWidth="8.88671875" defaultRowHeight="13.2"/>
  <cols>
    <col min="1" max="2" width="4" style="192" customWidth="1"/>
    <col min="3" max="3" width="5.109375" style="192" customWidth="1"/>
    <col min="4" max="5" width="9.44140625" style="192" customWidth="1"/>
    <col min="6" max="6" width="4" style="192" customWidth="1"/>
    <col min="7" max="7" width="12.88671875" style="192" customWidth="1"/>
    <col min="8" max="8" width="5.109375" style="192" customWidth="1"/>
    <col min="9" max="10" width="9.44140625" style="192" customWidth="1"/>
    <col min="11" max="11" width="4" style="192" customWidth="1"/>
    <col min="12" max="12" width="12.88671875" style="192" customWidth="1"/>
    <col min="13" max="16384" width="8.88671875" style="192"/>
  </cols>
  <sheetData>
    <row r="1" spans="1:12" ht="15" customHeight="1" thickTop="1">
      <c r="A1" s="627">
        <f>'０．登録フォーム'!$D$3</f>
        <v>0</v>
      </c>
      <c r="B1" s="630">
        <f>'０．登録フォーム'!$D$23</f>
        <v>0</v>
      </c>
      <c r="C1" s="633">
        <f>'０．登録フォーム'!$D$4</f>
        <v>0</v>
      </c>
      <c r="D1" s="633"/>
      <c r="E1" s="191">
        <f>'０．登録フォーム'!$D$6</f>
        <v>0</v>
      </c>
      <c r="F1" s="634">
        <f>'０．登録フォーム'!$D$7</f>
        <v>0</v>
      </c>
      <c r="G1" s="635"/>
      <c r="H1" s="635"/>
      <c r="I1" s="636"/>
      <c r="J1" s="637">
        <f>'０．登録フォーム'!$D$8</f>
        <v>0</v>
      </c>
      <c r="K1" s="638"/>
      <c r="L1" s="639"/>
    </row>
    <row r="2" spans="1:12" ht="15" customHeight="1">
      <c r="A2" s="628"/>
      <c r="B2" s="631"/>
      <c r="C2" s="193" t="s">
        <v>176</v>
      </c>
      <c r="D2" s="193">
        <f>'０．登録フォーム'!$D$24</f>
        <v>0</v>
      </c>
      <c r="E2" s="193">
        <f>'０．登録フォーム'!$D$25</f>
        <v>0</v>
      </c>
      <c r="F2" s="193" t="s">
        <v>177</v>
      </c>
      <c r="G2" s="193">
        <f>'０．登録フォーム'!$D$26</f>
        <v>0</v>
      </c>
      <c r="H2" s="624" t="s">
        <v>212</v>
      </c>
      <c r="I2" s="640"/>
      <c r="J2" s="624">
        <f>'０．登録フォーム'!$D$9</f>
        <v>0</v>
      </c>
      <c r="K2" s="625"/>
      <c r="L2" s="626"/>
    </row>
    <row r="3" spans="1:12" ht="15" customHeight="1">
      <c r="A3" s="628"/>
      <c r="B3" s="631"/>
      <c r="C3" s="194" t="s">
        <v>217</v>
      </c>
      <c r="D3" s="193">
        <f>'０．登録フォーム'!$D$37</f>
        <v>0</v>
      </c>
      <c r="E3" s="193">
        <f>'０．登録フォーム'!$D$38</f>
        <v>0</v>
      </c>
      <c r="F3" s="193" t="s">
        <v>177</v>
      </c>
      <c r="G3" s="193">
        <f>'０．登録フォーム'!$D$39</f>
        <v>0</v>
      </c>
      <c r="H3" s="193" t="s">
        <v>160</v>
      </c>
      <c r="I3" s="193">
        <f>'０．登録フォーム'!$D$56</f>
        <v>0</v>
      </c>
      <c r="J3" s="193">
        <f>'０．登録フォーム'!$D$57</f>
        <v>0</v>
      </c>
      <c r="K3" s="193">
        <f>'０．登録フォーム'!$D$58</f>
        <v>0</v>
      </c>
      <c r="L3" s="195">
        <f>'０．登録フォーム'!$D$59</f>
        <v>0</v>
      </c>
    </row>
    <row r="4" spans="1:12" ht="15" customHeight="1">
      <c r="A4" s="628"/>
      <c r="B4" s="631"/>
      <c r="C4" s="193" t="s">
        <v>157</v>
      </c>
      <c r="D4" s="193">
        <f>'０．登録フォーム'!$D$44</f>
        <v>0</v>
      </c>
      <c r="E4" s="193">
        <f>'０．登録フォーム'!$D$45</f>
        <v>0</v>
      </c>
      <c r="F4" s="193">
        <f>'０．登録フォーム'!$D$46</f>
        <v>0</v>
      </c>
      <c r="G4" s="193">
        <f>'０．登録フォーム'!$D$47</f>
        <v>0</v>
      </c>
      <c r="H4" s="193" t="s">
        <v>161</v>
      </c>
      <c r="I4" s="193">
        <f>'０．登録フォーム'!$D$60</f>
        <v>0</v>
      </c>
      <c r="J4" s="193">
        <f>'０．登録フォーム'!$D$61</f>
        <v>0</v>
      </c>
      <c r="K4" s="193">
        <f>'０．登録フォーム'!$D$62</f>
        <v>0</v>
      </c>
      <c r="L4" s="195">
        <f>'０．登録フォーム'!$D$63</f>
        <v>0</v>
      </c>
    </row>
    <row r="5" spans="1:12" ht="15" customHeight="1">
      <c r="A5" s="628"/>
      <c r="B5" s="631"/>
      <c r="C5" s="193" t="s">
        <v>158</v>
      </c>
      <c r="D5" s="193">
        <f>'０．登録フォーム'!$D$48</f>
        <v>0</v>
      </c>
      <c r="E5" s="193">
        <f>'０．登録フォーム'!$D$49</f>
        <v>0</v>
      </c>
      <c r="F5" s="193">
        <f>'０．登録フォーム'!$D$50</f>
        <v>0</v>
      </c>
      <c r="G5" s="193">
        <f>'０．登録フォーム'!$D$51</f>
        <v>0</v>
      </c>
      <c r="H5" s="193" t="s">
        <v>178</v>
      </c>
      <c r="I5" s="193">
        <f>'０．登録フォーム'!$D$64</f>
        <v>0</v>
      </c>
      <c r="J5" s="193">
        <f>'０．登録フォーム'!$D$65</f>
        <v>0</v>
      </c>
      <c r="K5" s="193">
        <f>'０．登録フォーム'!$D$66</f>
        <v>0</v>
      </c>
      <c r="L5" s="195">
        <f>'０．登録フォーム'!$D$67</f>
        <v>0</v>
      </c>
    </row>
    <row r="6" spans="1:12" ht="15" customHeight="1" thickBot="1">
      <c r="A6" s="629"/>
      <c r="B6" s="632"/>
      <c r="C6" s="196" t="s">
        <v>159</v>
      </c>
      <c r="D6" s="196">
        <f>'０．登録フォーム'!$D$52</f>
        <v>0</v>
      </c>
      <c r="E6" s="196">
        <f>'０．登録フォーム'!$D$53</f>
        <v>0</v>
      </c>
      <c r="F6" s="196">
        <f>'０．登録フォーム'!$D$54</f>
        <v>0</v>
      </c>
      <c r="G6" s="196">
        <f>'０．登録フォーム'!$D$55</f>
        <v>0</v>
      </c>
      <c r="H6" s="196" t="s">
        <v>179</v>
      </c>
      <c r="I6" s="196">
        <f>'０．登録フォーム'!$D$68</f>
        <v>0</v>
      </c>
      <c r="J6" s="196">
        <f>'０．登録フォーム'!$D$69</f>
        <v>0</v>
      </c>
      <c r="K6" s="196">
        <f>'０．登録フォーム'!$D$70</f>
        <v>0</v>
      </c>
      <c r="L6" s="197">
        <f>'０．登録フォーム'!$D$71</f>
        <v>0</v>
      </c>
    </row>
    <row r="7" spans="1:12" ht="13.8" thickTop="1"/>
  </sheetData>
  <mergeCells count="7">
    <mergeCell ref="J2:L2"/>
    <mergeCell ref="A1:A6"/>
    <mergeCell ref="B1:B6"/>
    <mergeCell ref="C1:D1"/>
    <mergeCell ref="F1:I1"/>
    <mergeCell ref="J1:L1"/>
    <mergeCell ref="H2:I2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0"/>
  <sheetViews>
    <sheetView workbookViewId="0">
      <selection activeCell="R29" sqref="R29"/>
    </sheetView>
  </sheetViews>
  <sheetFormatPr defaultColWidth="8.88671875" defaultRowHeight="13.2"/>
  <cols>
    <col min="1" max="2" width="4" style="41" customWidth="1"/>
    <col min="3" max="3" width="5.109375" style="42" customWidth="1"/>
    <col min="4" max="4" width="9.44140625" style="41" customWidth="1"/>
    <col min="5" max="5" width="4" style="41" customWidth="1"/>
    <col min="6" max="6" width="12.88671875" style="41" customWidth="1"/>
    <col min="7" max="7" width="12.88671875" style="42" customWidth="1"/>
    <col min="8" max="8" width="11.109375" style="41" customWidth="1"/>
    <col min="9" max="9" width="2.5546875" style="41" customWidth="1"/>
    <col min="10" max="10" width="11.109375" style="41" customWidth="1"/>
    <col min="11" max="11" width="2.77734375" style="41" customWidth="1"/>
    <col min="12" max="12" width="9.44140625" style="41" customWidth="1"/>
    <col min="13" max="16384" width="8.88671875" style="41"/>
  </cols>
  <sheetData>
    <row r="1" spans="1:11" s="43" customFormat="1" ht="9.6" customHeight="1" thickTop="1">
      <c r="A1" s="709"/>
      <c r="B1" s="697" t="s">
        <v>272</v>
      </c>
      <c r="C1" s="61" t="s">
        <v>273</v>
      </c>
      <c r="D1" s="699" t="s">
        <v>274</v>
      </c>
      <c r="E1" s="697" t="s">
        <v>275</v>
      </c>
      <c r="F1" s="699" t="s">
        <v>276</v>
      </c>
      <c r="G1" s="61" t="s">
        <v>277</v>
      </c>
      <c r="H1" s="699" t="s">
        <v>278</v>
      </c>
      <c r="I1" s="705" t="s">
        <v>279</v>
      </c>
      <c r="J1" s="699" t="s">
        <v>280</v>
      </c>
      <c r="K1" s="707" t="s">
        <v>279</v>
      </c>
    </row>
    <row r="2" spans="1:11" s="43" customFormat="1" ht="9.6" customHeight="1" thickBot="1">
      <c r="A2" s="710"/>
      <c r="B2" s="698"/>
      <c r="C2" s="62" t="s">
        <v>281</v>
      </c>
      <c r="D2" s="700"/>
      <c r="E2" s="698"/>
      <c r="F2" s="700"/>
      <c r="G2" s="62" t="s">
        <v>282</v>
      </c>
      <c r="H2" s="700"/>
      <c r="I2" s="706"/>
      <c r="J2" s="700"/>
      <c r="K2" s="708"/>
    </row>
    <row r="3" spans="1:11" s="43" customFormat="1" ht="11.4" thickTop="1">
      <c r="A3" s="703">
        <f>'０．登録フォーム'!$D$3</f>
        <v>0</v>
      </c>
      <c r="B3" s="704">
        <f>'０．登録フォーム'!$D$109</f>
        <v>0</v>
      </c>
      <c r="C3" s="44">
        <f>'０．登録フォーム'!$D$4</f>
        <v>0</v>
      </c>
      <c r="D3" s="44">
        <f>'０．登録フォーム'!$D$106</f>
        <v>0</v>
      </c>
      <c r="E3" s="657">
        <f>'０．登録フォーム'!$D$107</f>
        <v>0</v>
      </c>
      <c r="F3" s="44">
        <f>'０．登録フォーム'!$D$8</f>
        <v>0</v>
      </c>
      <c r="G3" s="44">
        <f>'０．登録フォーム'!$D$108</f>
        <v>0</v>
      </c>
      <c r="H3" s="44">
        <f>'０．登録フォーム'!$D$75</f>
        <v>0</v>
      </c>
      <c r="I3" s="657">
        <f>'０．登録フォーム'!$D$77</f>
        <v>0</v>
      </c>
      <c r="J3" s="45">
        <f>'０．登録フォーム'!$D$89</f>
        <v>0</v>
      </c>
      <c r="K3" s="663">
        <f>'０．登録フォーム'!$D$91</f>
        <v>0</v>
      </c>
    </row>
    <row r="4" spans="1:11" s="43" customFormat="1" ht="10.8">
      <c r="A4" s="690"/>
      <c r="B4" s="692"/>
      <c r="C4" s="46">
        <f>'０．登録フォーム'!$D$6</f>
        <v>0</v>
      </c>
      <c r="D4" s="46">
        <f>'０．登録フォーム'!$D$105</f>
        <v>0</v>
      </c>
      <c r="E4" s="658"/>
      <c r="F4" s="46">
        <f>'０．登録フォーム'!$D$7</f>
        <v>0</v>
      </c>
      <c r="G4" s="46">
        <f>'０．登録フォーム'!$D$9</f>
        <v>0</v>
      </c>
      <c r="H4" s="46">
        <f>'０．登録フォーム'!$D$74</f>
        <v>0</v>
      </c>
      <c r="I4" s="658"/>
      <c r="J4" s="47">
        <f>'０．登録フォーム'!$D$88</f>
        <v>0</v>
      </c>
      <c r="K4" s="664"/>
    </row>
    <row r="5" spans="1:11" s="43" customFormat="1" ht="10.8">
      <c r="A5" s="693">
        <f>'０．登録フォーム'!$D$3</f>
        <v>0</v>
      </c>
      <c r="B5" s="695">
        <f>'０．登録フォーム'!$D$114</f>
        <v>0</v>
      </c>
      <c r="C5" s="48">
        <f>'０．登録フォーム'!$D$4</f>
        <v>0</v>
      </c>
      <c r="D5" s="48">
        <f>'０．登録フォーム'!$D$111</f>
        <v>0</v>
      </c>
      <c r="E5" s="659">
        <f>'０．登録フォーム'!$D$112</f>
        <v>0</v>
      </c>
      <c r="F5" s="48">
        <f>'０．登録フォーム'!$D$8</f>
        <v>0</v>
      </c>
      <c r="G5" s="48">
        <f>'０．登録フォーム'!$D$113</f>
        <v>0</v>
      </c>
      <c r="H5" s="48">
        <f>'０．登録フォーム'!$D$75</f>
        <v>0</v>
      </c>
      <c r="I5" s="659">
        <f>'０．登録フォーム'!$D$77</f>
        <v>0</v>
      </c>
      <c r="J5" s="49">
        <f>'０．登録フォーム'!$D$89</f>
        <v>0</v>
      </c>
      <c r="K5" s="665">
        <f>'０．登録フォーム'!$D$91</f>
        <v>0</v>
      </c>
    </row>
    <row r="6" spans="1:11" s="43" customFormat="1" ht="10.8">
      <c r="A6" s="701"/>
      <c r="B6" s="702"/>
      <c r="C6" s="50">
        <f>'０．登録フォーム'!$D$6</f>
        <v>0</v>
      </c>
      <c r="D6" s="50">
        <f>'０．登録フォーム'!$D$110</f>
        <v>0</v>
      </c>
      <c r="E6" s="660"/>
      <c r="F6" s="50">
        <f>'０．登録フォーム'!$D$7</f>
        <v>0</v>
      </c>
      <c r="G6" s="50">
        <f>'０．登録フォーム'!$D$9</f>
        <v>0</v>
      </c>
      <c r="H6" s="50">
        <f>'０．登録フォーム'!$D$74</f>
        <v>0</v>
      </c>
      <c r="I6" s="660"/>
      <c r="J6" s="51">
        <f>'０．登録フォーム'!$D$88</f>
        <v>0</v>
      </c>
      <c r="K6" s="666"/>
    </row>
    <row r="7" spans="1:11" s="43" customFormat="1" ht="10.8">
      <c r="A7" s="689">
        <f>'０．登録フォーム'!$D$3</f>
        <v>0</v>
      </c>
      <c r="B7" s="691">
        <f>'０．登録フォーム'!$D$119</f>
        <v>0</v>
      </c>
      <c r="C7" s="52">
        <f>'０．登録フォーム'!$D$4</f>
        <v>0</v>
      </c>
      <c r="D7" s="52">
        <f>'０．登録フォーム'!$D$116</f>
        <v>0</v>
      </c>
      <c r="E7" s="661">
        <f>'０．登録フォーム'!$D$117</f>
        <v>0</v>
      </c>
      <c r="F7" s="52">
        <f>'０．登録フォーム'!$D$8</f>
        <v>0</v>
      </c>
      <c r="G7" s="52">
        <f>'０．登録フォーム'!$D$118</f>
        <v>0</v>
      </c>
      <c r="H7" s="52">
        <f>'０．登録フォーム'!$D$75</f>
        <v>0</v>
      </c>
      <c r="I7" s="661">
        <f>'０．登録フォーム'!$D$77</f>
        <v>0</v>
      </c>
      <c r="J7" s="53">
        <f>'０．登録フォーム'!$D$89</f>
        <v>0</v>
      </c>
      <c r="K7" s="667">
        <f>'０．登録フォーム'!$D$91</f>
        <v>0</v>
      </c>
    </row>
    <row r="8" spans="1:11" s="43" customFormat="1" ht="10.8">
      <c r="A8" s="690"/>
      <c r="B8" s="692"/>
      <c r="C8" s="46">
        <f>'０．登録フォーム'!$D$6</f>
        <v>0</v>
      </c>
      <c r="D8" s="46">
        <f>'０．登録フォーム'!$D$115</f>
        <v>0</v>
      </c>
      <c r="E8" s="658"/>
      <c r="F8" s="46">
        <f>'０．登録フォーム'!$D$7</f>
        <v>0</v>
      </c>
      <c r="G8" s="46">
        <f>'０．登録フォーム'!$D$9</f>
        <v>0</v>
      </c>
      <c r="H8" s="46">
        <f>'０．登録フォーム'!$D$74</f>
        <v>0</v>
      </c>
      <c r="I8" s="658"/>
      <c r="J8" s="47">
        <f>'０．登録フォーム'!$D$88</f>
        <v>0</v>
      </c>
      <c r="K8" s="664"/>
    </row>
    <row r="9" spans="1:11" s="43" customFormat="1" ht="10.8">
      <c r="A9" s="693">
        <f>'０．登録フォーム'!$D$3</f>
        <v>0</v>
      </c>
      <c r="B9" s="695">
        <f>'０．登録フォーム'!$D$124</f>
        <v>0</v>
      </c>
      <c r="C9" s="48">
        <f>'０．登録フォーム'!$D$4</f>
        <v>0</v>
      </c>
      <c r="D9" s="48">
        <f>'０．登録フォーム'!$D$121</f>
        <v>0</v>
      </c>
      <c r="E9" s="659">
        <f>'０．登録フォーム'!$D$122</f>
        <v>0</v>
      </c>
      <c r="F9" s="48">
        <f>'０．登録フォーム'!$D$8</f>
        <v>0</v>
      </c>
      <c r="G9" s="48">
        <f>'０．登録フォーム'!$D$123</f>
        <v>0</v>
      </c>
      <c r="H9" s="48">
        <f>'０．登録フォーム'!$D$75</f>
        <v>0</v>
      </c>
      <c r="I9" s="659">
        <f>'０．登録フォーム'!$D$77</f>
        <v>0</v>
      </c>
      <c r="J9" s="49">
        <f>'０．登録フォーム'!$D$89</f>
        <v>0</v>
      </c>
      <c r="K9" s="665">
        <f>'０．登録フォーム'!$D$91</f>
        <v>0</v>
      </c>
    </row>
    <row r="10" spans="1:11" s="43" customFormat="1" ht="11.4" thickBot="1">
      <c r="A10" s="694"/>
      <c r="B10" s="696"/>
      <c r="C10" s="54">
        <f>'０．登録フォーム'!$D$6</f>
        <v>0</v>
      </c>
      <c r="D10" s="54">
        <f>'０．登録フォーム'!$D$120</f>
        <v>0</v>
      </c>
      <c r="E10" s="662"/>
      <c r="F10" s="54">
        <f>'０．登録フォーム'!$D$7</f>
        <v>0</v>
      </c>
      <c r="G10" s="54">
        <f>'０．登録フォーム'!$D$9</f>
        <v>0</v>
      </c>
      <c r="H10" s="54">
        <f>'０．登録フォーム'!$D$74</f>
        <v>0</v>
      </c>
      <c r="I10" s="662"/>
      <c r="J10" s="55">
        <f>'０．登録フォーム'!$D$88</f>
        <v>0</v>
      </c>
      <c r="K10" s="668"/>
    </row>
    <row r="11" spans="1:11" ht="14.4" thickTop="1" thickBot="1"/>
    <row r="12" spans="1:11" s="43" customFormat="1" ht="8.85" customHeight="1" thickTop="1">
      <c r="A12" s="709"/>
      <c r="B12" s="697" t="s">
        <v>272</v>
      </c>
      <c r="C12" s="61" t="s">
        <v>273</v>
      </c>
      <c r="D12" s="699" t="s">
        <v>274</v>
      </c>
      <c r="E12" s="697" t="s">
        <v>275</v>
      </c>
      <c r="F12" s="699" t="s">
        <v>276</v>
      </c>
      <c r="G12" s="61" t="s">
        <v>277</v>
      </c>
      <c r="H12" s="699" t="s">
        <v>278</v>
      </c>
      <c r="I12" s="705" t="s">
        <v>279</v>
      </c>
      <c r="J12" s="699" t="s">
        <v>280</v>
      </c>
      <c r="K12" s="707" t="s">
        <v>279</v>
      </c>
    </row>
    <row r="13" spans="1:11" s="43" customFormat="1" ht="8.85" customHeight="1" thickBot="1">
      <c r="A13" s="710"/>
      <c r="B13" s="698"/>
      <c r="C13" s="62" t="s">
        <v>281</v>
      </c>
      <c r="D13" s="700"/>
      <c r="E13" s="698"/>
      <c r="F13" s="700"/>
      <c r="G13" s="62" t="s">
        <v>282</v>
      </c>
      <c r="H13" s="700"/>
      <c r="I13" s="706"/>
      <c r="J13" s="700"/>
      <c r="K13" s="708"/>
    </row>
    <row r="14" spans="1:11" ht="13.8" thickTop="1">
      <c r="A14" s="686">
        <f>'０．登録フォーム'!$D$3</f>
        <v>0</v>
      </c>
      <c r="B14" s="687">
        <f>'０．登録フォーム'!$D$134</f>
        <v>0</v>
      </c>
      <c r="C14" s="688">
        <f>'０．登録フォーム'!$D$4</f>
        <v>0</v>
      </c>
      <c r="D14" s="56">
        <f>'０．登録フォーム'!$D$127</f>
        <v>0</v>
      </c>
      <c r="E14" s="641">
        <f>'０．登録フォーム'!$D$128</f>
        <v>0</v>
      </c>
      <c r="F14" s="645">
        <f>'０．登録フォーム'!$D$8</f>
        <v>0</v>
      </c>
      <c r="G14" s="56">
        <f>'０．登録フォーム'!$D$129</f>
        <v>0</v>
      </c>
      <c r="H14" s="645">
        <f>'０．登録フォーム'!$D$75</f>
        <v>0</v>
      </c>
      <c r="I14" s="641">
        <f>'０．登録フォーム'!$D$77</f>
        <v>0</v>
      </c>
      <c r="J14" s="645">
        <f>'０．登録フォーム'!$D$89</f>
        <v>0</v>
      </c>
      <c r="K14" s="643">
        <f>'０．登録フォーム'!$D$91</f>
        <v>0</v>
      </c>
    </row>
    <row r="15" spans="1:11">
      <c r="A15" s="670"/>
      <c r="B15" s="673"/>
      <c r="C15" s="676"/>
      <c r="D15" s="57">
        <f>'０．登録フォーム'!$D$126</f>
        <v>0</v>
      </c>
      <c r="E15" s="642"/>
      <c r="F15" s="646"/>
      <c r="G15" s="57">
        <f>'０．登録フォーム'!$D$9</f>
        <v>0</v>
      </c>
      <c r="H15" s="646"/>
      <c r="I15" s="642"/>
      <c r="J15" s="646"/>
      <c r="K15" s="644"/>
    </row>
    <row r="16" spans="1:11">
      <c r="A16" s="670"/>
      <c r="B16" s="673"/>
      <c r="C16" s="676">
        <f>'０．登録フォーム'!$D$6</f>
        <v>0</v>
      </c>
      <c r="D16" s="58">
        <f>'０．登録フォーム'!$D$131</f>
        <v>0</v>
      </c>
      <c r="E16" s="648">
        <f>'０．登録フォーム'!$D$132</f>
        <v>0</v>
      </c>
      <c r="F16" s="682">
        <f>'０．登録フォーム'!$D$7</f>
        <v>0</v>
      </c>
      <c r="G16" s="58">
        <f>'０．登録フォーム'!$D$133</f>
        <v>0</v>
      </c>
      <c r="H16" s="647">
        <f>'０．登録フォーム'!$D$74</f>
        <v>0</v>
      </c>
      <c r="I16" s="642"/>
      <c r="J16" s="647">
        <f>'０．登録フォーム'!$D$88</f>
        <v>0</v>
      </c>
      <c r="K16" s="644"/>
    </row>
    <row r="17" spans="1:11">
      <c r="A17" s="670"/>
      <c r="B17" s="673"/>
      <c r="C17" s="680"/>
      <c r="D17" s="57">
        <f>'０．登録フォーム'!$D$130</f>
        <v>0</v>
      </c>
      <c r="E17" s="642"/>
      <c r="F17" s="678"/>
      <c r="G17" s="57">
        <f>'０．登録フォーム'!$D$9</f>
        <v>0</v>
      </c>
      <c r="H17" s="647"/>
      <c r="I17" s="642"/>
      <c r="J17" s="647"/>
      <c r="K17" s="644"/>
    </row>
    <row r="18" spans="1:11">
      <c r="A18" s="669">
        <f>'０．登録フォーム'!$D$3</f>
        <v>0</v>
      </c>
      <c r="B18" s="672">
        <f>'０．登録フォーム'!$D$143</f>
        <v>0</v>
      </c>
      <c r="C18" s="676">
        <f>'０．登録フォーム'!$D$4</f>
        <v>0</v>
      </c>
      <c r="D18" s="58">
        <f>'０．登録フォーム'!$D$136</f>
        <v>0</v>
      </c>
      <c r="E18" s="648">
        <f>'０．登録フォーム'!$D$137</f>
        <v>0</v>
      </c>
      <c r="F18" s="650">
        <f>'０．登録フォーム'!$D$8</f>
        <v>0</v>
      </c>
      <c r="G18" s="58">
        <f>'０．登録フォーム'!$D$138</f>
        <v>0</v>
      </c>
      <c r="H18" s="650">
        <f>'０．登録フォーム'!$D$75</f>
        <v>0</v>
      </c>
      <c r="I18" s="648">
        <f>'０．登録フォーム'!$D$77</f>
        <v>0</v>
      </c>
      <c r="J18" s="650">
        <f>'０．登録フォーム'!$D$89</f>
        <v>0</v>
      </c>
      <c r="K18" s="651">
        <f>'０．登録フォーム'!$D$91</f>
        <v>0</v>
      </c>
    </row>
    <row r="19" spans="1:11">
      <c r="A19" s="670"/>
      <c r="B19" s="673"/>
      <c r="C19" s="676"/>
      <c r="D19" s="59">
        <f>'０．登録フォーム'!$D$135</f>
        <v>0</v>
      </c>
      <c r="E19" s="649"/>
      <c r="F19" s="675"/>
      <c r="G19" s="57">
        <f>'０．登録フォーム'!$D$9</f>
        <v>0</v>
      </c>
      <c r="H19" s="646"/>
      <c r="I19" s="642"/>
      <c r="J19" s="646"/>
      <c r="K19" s="644"/>
    </row>
    <row r="20" spans="1:11">
      <c r="A20" s="670"/>
      <c r="B20" s="673"/>
      <c r="C20" s="676">
        <f>'０．登録フォーム'!$D$6</f>
        <v>0</v>
      </c>
      <c r="D20" s="57">
        <f>'０．登録フォーム'!$D$140</f>
        <v>0</v>
      </c>
      <c r="E20" s="642">
        <f>'０．登録フォーム'!$D$141</f>
        <v>0</v>
      </c>
      <c r="F20" s="678">
        <f>'０．登録フォーム'!$D$7</f>
        <v>0</v>
      </c>
      <c r="G20" s="58">
        <f>'０．登録フォーム'!$D$142</f>
        <v>0</v>
      </c>
      <c r="H20" s="647">
        <f>'０．登録フォーム'!$D$74</f>
        <v>0</v>
      </c>
      <c r="I20" s="642"/>
      <c r="J20" s="647">
        <f>'０．登録フォーム'!$D$88</f>
        <v>0</v>
      </c>
      <c r="K20" s="644"/>
    </row>
    <row r="21" spans="1:11">
      <c r="A21" s="683"/>
      <c r="B21" s="684"/>
      <c r="C21" s="676"/>
      <c r="D21" s="59">
        <f>'０．登録フォーム'!$D$139</f>
        <v>0</v>
      </c>
      <c r="E21" s="649"/>
      <c r="F21" s="685"/>
      <c r="G21" s="59">
        <f>'０．登録フォーム'!$D$9</f>
        <v>0</v>
      </c>
      <c r="H21" s="653"/>
      <c r="I21" s="649"/>
      <c r="J21" s="653"/>
      <c r="K21" s="652"/>
    </row>
    <row r="22" spans="1:11">
      <c r="A22" s="670">
        <f>'０．登録フォーム'!$D$3</f>
        <v>0</v>
      </c>
      <c r="B22" s="673">
        <f>'０．登録フォーム'!$D$152</f>
        <v>0</v>
      </c>
      <c r="C22" s="681">
        <f>'０．登録フォーム'!$D$4</f>
        <v>0</v>
      </c>
      <c r="D22" s="57">
        <f>'０．登録フォーム'!$D$145</f>
        <v>0</v>
      </c>
      <c r="E22" s="642">
        <f>'０．登録フォーム'!$D$146</f>
        <v>0</v>
      </c>
      <c r="F22" s="646">
        <f>'０．登録フォーム'!$D$8</f>
        <v>0</v>
      </c>
      <c r="G22" s="57">
        <f>'０．登録フォーム'!$D$147</f>
        <v>0</v>
      </c>
      <c r="H22" s="646">
        <f>'０．登録フォーム'!$D$75</f>
        <v>0</v>
      </c>
      <c r="I22" s="642">
        <f>'０．登録フォーム'!$D$77</f>
        <v>0</v>
      </c>
      <c r="J22" s="646">
        <f>'０．登録フォーム'!$D$89</f>
        <v>0</v>
      </c>
      <c r="K22" s="644">
        <f>'０．登録フォーム'!$D$91</f>
        <v>0</v>
      </c>
    </row>
    <row r="23" spans="1:11">
      <c r="A23" s="670"/>
      <c r="B23" s="673"/>
      <c r="C23" s="676"/>
      <c r="D23" s="57">
        <f>'０．登録フォーム'!$D$144</f>
        <v>0</v>
      </c>
      <c r="E23" s="642"/>
      <c r="F23" s="646"/>
      <c r="G23" s="57">
        <f>'０．登録フォーム'!$D$9</f>
        <v>0</v>
      </c>
      <c r="H23" s="646"/>
      <c r="I23" s="642"/>
      <c r="J23" s="646"/>
      <c r="K23" s="644"/>
    </row>
    <row r="24" spans="1:11">
      <c r="A24" s="670"/>
      <c r="B24" s="673"/>
      <c r="C24" s="676">
        <f>'０．登録フォーム'!$D$6</f>
        <v>0</v>
      </c>
      <c r="D24" s="58">
        <f>'０．登録フォーム'!$D$145</f>
        <v>0</v>
      </c>
      <c r="E24" s="648">
        <f>'０．登録フォーム'!$D$150</f>
        <v>0</v>
      </c>
      <c r="F24" s="682">
        <f>'０．登録フォーム'!$D$7</f>
        <v>0</v>
      </c>
      <c r="G24" s="58">
        <f>'０．登録フォーム'!$D$151</f>
        <v>0</v>
      </c>
      <c r="H24" s="647">
        <f>'０．登録フォーム'!$D$74</f>
        <v>0</v>
      </c>
      <c r="I24" s="642"/>
      <c r="J24" s="647">
        <f>'０．登録フォーム'!$D$88</f>
        <v>0</v>
      </c>
      <c r="K24" s="644"/>
    </row>
    <row r="25" spans="1:11">
      <c r="A25" s="670"/>
      <c r="B25" s="673"/>
      <c r="C25" s="680"/>
      <c r="D25" s="57">
        <f>'０．登録フォーム'!$D$148</f>
        <v>0</v>
      </c>
      <c r="E25" s="642"/>
      <c r="F25" s="678"/>
      <c r="G25" s="57">
        <f>'０．登録フォーム'!$D$9</f>
        <v>0</v>
      </c>
      <c r="H25" s="647"/>
      <c r="I25" s="642"/>
      <c r="J25" s="647"/>
      <c r="K25" s="644"/>
    </row>
    <row r="26" spans="1:11">
      <c r="A26" s="669">
        <f>'０．登録フォーム'!$D$3</f>
        <v>0</v>
      </c>
      <c r="B26" s="672">
        <f>'０．登録フォーム'!$D$161</f>
        <v>0</v>
      </c>
      <c r="C26" s="676">
        <f>'０．登録フォーム'!$D$4</f>
        <v>0</v>
      </c>
      <c r="D26" s="58">
        <f>'０．登録フォーム'!$D$154</f>
        <v>0</v>
      </c>
      <c r="E26" s="648">
        <f>'０．登録フォーム'!$D$155</f>
        <v>0</v>
      </c>
      <c r="F26" s="650">
        <f>'０．登録フォーム'!$D$8</f>
        <v>0</v>
      </c>
      <c r="G26" s="58">
        <f>'０．登録フォーム'!$D$156</f>
        <v>0</v>
      </c>
      <c r="H26" s="650">
        <f>'０．登録フォーム'!$D$75</f>
        <v>0</v>
      </c>
      <c r="I26" s="648">
        <f>'０．登録フォーム'!$D$77</f>
        <v>0</v>
      </c>
      <c r="J26" s="650">
        <f>'０．登録フォーム'!$D$89</f>
        <v>0</v>
      </c>
      <c r="K26" s="651">
        <f>'０．登録フォーム'!$D$91</f>
        <v>0</v>
      </c>
    </row>
    <row r="27" spans="1:11">
      <c r="A27" s="670"/>
      <c r="B27" s="673"/>
      <c r="C27" s="676"/>
      <c r="D27" s="59">
        <f>'０．登録フォーム'!$D$153</f>
        <v>0</v>
      </c>
      <c r="E27" s="649"/>
      <c r="F27" s="675"/>
      <c r="G27" s="57">
        <f>'０．登録フォーム'!$D$9</f>
        <v>0</v>
      </c>
      <c r="H27" s="646"/>
      <c r="I27" s="642"/>
      <c r="J27" s="646"/>
      <c r="K27" s="644"/>
    </row>
    <row r="28" spans="1:11">
      <c r="A28" s="670"/>
      <c r="B28" s="673"/>
      <c r="C28" s="676">
        <f>'０．登録フォーム'!$D$6</f>
        <v>0</v>
      </c>
      <c r="D28" s="57">
        <f>'０．登録フォーム'!$D$158</f>
        <v>0</v>
      </c>
      <c r="E28" s="642">
        <f>'０．登録フォーム'!$D$159</f>
        <v>0</v>
      </c>
      <c r="F28" s="678">
        <f>'０．登録フォーム'!$D$7</f>
        <v>0</v>
      </c>
      <c r="G28" s="58">
        <f>'０．登録フォーム'!$D$160</f>
        <v>0</v>
      </c>
      <c r="H28" s="647">
        <f>'０．登録フォーム'!$D$74</f>
        <v>0</v>
      </c>
      <c r="I28" s="642"/>
      <c r="J28" s="647">
        <f>'０．登録フォーム'!$D$88</f>
        <v>0</v>
      </c>
      <c r="K28" s="644"/>
    </row>
    <row r="29" spans="1:11" ht="13.8" thickBot="1">
      <c r="A29" s="671"/>
      <c r="B29" s="674"/>
      <c r="C29" s="677"/>
      <c r="D29" s="60">
        <f>'０．登録フォーム'!$D$157</f>
        <v>0</v>
      </c>
      <c r="E29" s="654"/>
      <c r="F29" s="679"/>
      <c r="G29" s="60">
        <f>'０．登録フォーム'!$D$9</f>
        <v>0</v>
      </c>
      <c r="H29" s="656"/>
      <c r="I29" s="654"/>
      <c r="J29" s="656"/>
      <c r="K29" s="655"/>
    </row>
    <row r="30" spans="1:11" ht="13.8" thickTop="1"/>
  </sheetData>
  <mergeCells count="94">
    <mergeCell ref="H1:H2"/>
    <mergeCell ref="I1:I2"/>
    <mergeCell ref="J1:J2"/>
    <mergeCell ref="K1:K2"/>
    <mergeCell ref="A12:A13"/>
    <mergeCell ref="B12:B13"/>
    <mergeCell ref="D12:D13"/>
    <mergeCell ref="E12:E13"/>
    <mergeCell ref="F12:F13"/>
    <mergeCell ref="H12:H13"/>
    <mergeCell ref="I12:I13"/>
    <mergeCell ref="J12:J13"/>
    <mergeCell ref="K12:K13"/>
    <mergeCell ref="A1:A2"/>
    <mergeCell ref="B1:B2"/>
    <mergeCell ref="D1:D2"/>
    <mergeCell ref="E1:E2"/>
    <mergeCell ref="F1:F2"/>
    <mergeCell ref="E3:E4"/>
    <mergeCell ref="A5:A6"/>
    <mergeCell ref="B5:B6"/>
    <mergeCell ref="E5:E6"/>
    <mergeCell ref="A3:A4"/>
    <mergeCell ref="B3:B4"/>
    <mergeCell ref="A7:A8"/>
    <mergeCell ref="B7:B8"/>
    <mergeCell ref="E7:E8"/>
    <mergeCell ref="A9:A10"/>
    <mergeCell ref="B9:B10"/>
    <mergeCell ref="E9:E10"/>
    <mergeCell ref="A14:A17"/>
    <mergeCell ref="B14:B17"/>
    <mergeCell ref="F16:F17"/>
    <mergeCell ref="F14:F15"/>
    <mergeCell ref="H14:H15"/>
    <mergeCell ref="C14:C15"/>
    <mergeCell ref="E14:E15"/>
    <mergeCell ref="C16:C17"/>
    <mergeCell ref="E16:E17"/>
    <mergeCell ref="H16:H17"/>
    <mergeCell ref="A18:A21"/>
    <mergeCell ref="B18:B21"/>
    <mergeCell ref="E18:E19"/>
    <mergeCell ref="F18:F19"/>
    <mergeCell ref="H18:H19"/>
    <mergeCell ref="C18:C19"/>
    <mergeCell ref="C20:C21"/>
    <mergeCell ref="E20:E21"/>
    <mergeCell ref="F20:F21"/>
    <mergeCell ref="H20:H21"/>
    <mergeCell ref="K22:K25"/>
    <mergeCell ref="A22:A25"/>
    <mergeCell ref="B22:B25"/>
    <mergeCell ref="E22:E23"/>
    <mergeCell ref="F22:F23"/>
    <mergeCell ref="C24:C25"/>
    <mergeCell ref="C22:C23"/>
    <mergeCell ref="J24:J25"/>
    <mergeCell ref="H22:H23"/>
    <mergeCell ref="E24:E25"/>
    <mergeCell ref="F24:F25"/>
    <mergeCell ref="H24:H25"/>
    <mergeCell ref="I22:I25"/>
    <mergeCell ref="J22:J23"/>
    <mergeCell ref="A26:A29"/>
    <mergeCell ref="B26:B29"/>
    <mergeCell ref="E26:E27"/>
    <mergeCell ref="F26:F27"/>
    <mergeCell ref="C26:C27"/>
    <mergeCell ref="C28:C29"/>
    <mergeCell ref="E28:E29"/>
    <mergeCell ref="F28:F29"/>
    <mergeCell ref="I3:I4"/>
    <mergeCell ref="I5:I6"/>
    <mergeCell ref="I7:I8"/>
    <mergeCell ref="I9:I10"/>
    <mergeCell ref="K3:K4"/>
    <mergeCell ref="K5:K6"/>
    <mergeCell ref="K7:K8"/>
    <mergeCell ref="K9:K10"/>
    <mergeCell ref="I26:I29"/>
    <mergeCell ref="J26:J27"/>
    <mergeCell ref="K26:K29"/>
    <mergeCell ref="J28:J29"/>
    <mergeCell ref="H26:H27"/>
    <mergeCell ref="H28:H29"/>
    <mergeCell ref="I14:I17"/>
    <mergeCell ref="K14:K17"/>
    <mergeCell ref="J14:J15"/>
    <mergeCell ref="J16:J17"/>
    <mergeCell ref="I18:I21"/>
    <mergeCell ref="J18:J19"/>
    <mergeCell ref="K18:K21"/>
    <mergeCell ref="J20:J21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23"/>
  <sheetViews>
    <sheetView workbookViewId="0"/>
  </sheetViews>
  <sheetFormatPr defaultRowHeight="14.4"/>
  <cols>
    <col min="2" max="2" width="8.5546875" style="38" customWidth="1"/>
    <col min="3" max="3" width="20.5546875" style="38" customWidth="1"/>
    <col min="4" max="4" width="4.44140625" style="38" customWidth="1"/>
  </cols>
  <sheetData>
    <row r="1" spans="2:5" ht="28.8">
      <c r="B1" s="36"/>
      <c r="C1" s="36"/>
      <c r="D1" s="36"/>
    </row>
    <row r="2" spans="2:5">
      <c r="B2" s="711" t="str">
        <f>IF('０．登録フォーム'!D23=1,"第１位",IF('０．登録フォーム'!D23=2,"第２位",IF('０．登録フォーム'!D23=3,"第３位",IF('０．登録フォーム'!D23=4,"第３位",""))))</f>
        <v/>
      </c>
      <c r="C2" s="711"/>
      <c r="D2" s="711"/>
      <c r="E2" s="37"/>
    </row>
    <row r="3" spans="2:5">
      <c r="B3" s="711">
        <f>+'０．登録フォーム'!D6</f>
        <v>0</v>
      </c>
      <c r="C3" s="711"/>
      <c r="D3" s="711"/>
      <c r="E3" s="33"/>
    </row>
    <row r="4" spans="2:5">
      <c r="B4" s="713">
        <f>+'０．登録フォーム'!D8</f>
        <v>0</v>
      </c>
      <c r="C4" s="713"/>
      <c r="D4" s="713"/>
      <c r="E4" s="35"/>
    </row>
    <row r="5" spans="2:5" ht="13.5" customHeight="1">
      <c r="B5" s="714">
        <f>+'０．登録フォーム'!D7</f>
        <v>0</v>
      </c>
      <c r="C5" s="714"/>
      <c r="D5" s="714"/>
      <c r="E5" s="32"/>
    </row>
    <row r="6" spans="2:5">
      <c r="B6" s="712" t="s">
        <v>80</v>
      </c>
      <c r="C6" s="717">
        <f>+'０．登録フォーム'!D25</f>
        <v>0</v>
      </c>
      <c r="D6" s="717"/>
      <c r="E6" s="35"/>
    </row>
    <row r="7" spans="2:5" ht="13.5" customHeight="1">
      <c r="B7" s="712"/>
      <c r="C7" s="714">
        <f>+'０．登録フォーム'!D24</f>
        <v>0</v>
      </c>
      <c r="D7" s="714"/>
      <c r="E7" s="32"/>
    </row>
    <row r="8" spans="2:5" ht="13.2" customHeight="1">
      <c r="B8" s="715" t="str">
        <f>IF('０．登録フォーム'!D39="","",'０．登録フォーム'!D39)</f>
        <v/>
      </c>
      <c r="C8" s="717" t="str">
        <f>IF('０．登録フォーム'!D38="","",'０．登録フォーム'!D38)</f>
        <v/>
      </c>
      <c r="D8" s="717"/>
      <c r="E8" s="35"/>
    </row>
    <row r="9" spans="2:5" ht="13.5" customHeight="1">
      <c r="B9" s="716"/>
      <c r="C9" s="714" t="str">
        <f>IF('０．登録フォーム'!D37="","",'０．登録フォーム'!D37)</f>
        <v/>
      </c>
      <c r="D9" s="714"/>
      <c r="E9" s="32"/>
    </row>
    <row r="10" spans="2:5" ht="13.2" customHeight="1">
      <c r="B10" s="712" t="s">
        <v>157</v>
      </c>
      <c r="C10" s="30">
        <f>+'０．登録フォーム'!D45</f>
        <v>0</v>
      </c>
      <c r="D10" s="711">
        <f>+'０．登録フォーム'!D46</f>
        <v>0</v>
      </c>
      <c r="E10" s="35"/>
    </row>
    <row r="11" spans="2:5" ht="16.2">
      <c r="B11" s="712"/>
      <c r="C11" s="39">
        <f>+'０．登録フォーム'!D44</f>
        <v>0</v>
      </c>
      <c r="D11" s="711"/>
      <c r="E11" s="34"/>
    </row>
    <row r="12" spans="2:5" ht="13.2" customHeight="1">
      <c r="B12" s="712" t="s">
        <v>158</v>
      </c>
      <c r="C12" s="30">
        <f>+'０．登録フォーム'!D49</f>
        <v>0</v>
      </c>
      <c r="D12" s="711">
        <f>+'０．登録フォーム'!D50</f>
        <v>0</v>
      </c>
      <c r="E12" s="35"/>
    </row>
    <row r="13" spans="2:5" ht="16.2" customHeight="1">
      <c r="B13" s="712"/>
      <c r="C13" s="39">
        <f>+'０．登録フォーム'!D48</f>
        <v>0</v>
      </c>
      <c r="D13" s="711"/>
      <c r="E13" s="34"/>
    </row>
    <row r="14" spans="2:5" ht="13.2" customHeight="1">
      <c r="B14" s="712" t="s">
        <v>159</v>
      </c>
      <c r="C14" s="30">
        <f>+'０．登録フォーム'!D53</f>
        <v>0</v>
      </c>
      <c r="D14" s="711">
        <f>+'０．登録フォーム'!D54</f>
        <v>0</v>
      </c>
      <c r="E14" s="35"/>
    </row>
    <row r="15" spans="2:5" ht="16.2" customHeight="1">
      <c r="B15" s="712"/>
      <c r="C15" s="39">
        <f>+'０．登録フォーム'!D52</f>
        <v>0</v>
      </c>
      <c r="D15" s="711"/>
      <c r="E15" s="34"/>
    </row>
    <row r="16" spans="2:5" ht="13.2" customHeight="1">
      <c r="B16" s="712" t="s">
        <v>160</v>
      </c>
      <c r="C16" s="30">
        <f>+'０．登録フォーム'!D57</f>
        <v>0</v>
      </c>
      <c r="D16" s="711">
        <f>+'０．登録フォーム'!D58</f>
        <v>0</v>
      </c>
      <c r="E16" s="35"/>
    </row>
    <row r="17" spans="2:5" ht="16.2" customHeight="1">
      <c r="B17" s="712"/>
      <c r="C17" s="39">
        <f>+'０．登録フォーム'!D56</f>
        <v>0</v>
      </c>
      <c r="D17" s="711"/>
      <c r="E17" s="34"/>
    </row>
    <row r="18" spans="2:5" ht="13.2" customHeight="1">
      <c r="B18" s="712" t="s">
        <v>161</v>
      </c>
      <c r="C18" s="30">
        <f>+'０．登録フォーム'!D61</f>
        <v>0</v>
      </c>
      <c r="D18" s="711">
        <f>+'０．登録フォーム'!D62</f>
        <v>0</v>
      </c>
      <c r="E18" s="35"/>
    </row>
    <row r="19" spans="2:5" ht="16.2" customHeight="1">
      <c r="B19" s="712"/>
      <c r="C19" s="39">
        <f>+'０．登録フォーム'!D60</f>
        <v>0</v>
      </c>
      <c r="D19" s="711"/>
      <c r="E19" s="34"/>
    </row>
    <row r="20" spans="2:5" ht="13.2" customHeight="1">
      <c r="B20" s="712" t="str">
        <f>IF('０．登録フォーム'!D64="","","選手６")</f>
        <v/>
      </c>
      <c r="C20" s="30" t="str">
        <f>IF('０．登録フォーム'!D65="","",'０．登録フォーム'!D65)</f>
        <v/>
      </c>
      <c r="D20" s="711" t="str">
        <f>IF('０．登録フォーム'!D66="","",'０．登録フォーム'!D66)</f>
        <v/>
      </c>
      <c r="E20" s="35"/>
    </row>
    <row r="21" spans="2:5" ht="16.2">
      <c r="B21" s="712"/>
      <c r="C21" s="39" t="str">
        <f>IF('０．登録フォーム'!D64="","",'０．登録フォーム'!D64)</f>
        <v/>
      </c>
      <c r="D21" s="711"/>
      <c r="E21" s="34"/>
    </row>
    <row r="22" spans="2:5" ht="13.2" customHeight="1">
      <c r="B22" s="712" t="str">
        <f>IF('０．登録フォーム'!D68="","","選手７")</f>
        <v/>
      </c>
      <c r="C22" s="30" t="str">
        <f>IF('０．登録フォーム'!D69="","",'０．登録フォーム'!D69)</f>
        <v/>
      </c>
      <c r="D22" s="711" t="str">
        <f>IF('０．登録フォーム'!D70="","",'０．登録フォーム'!D70)</f>
        <v/>
      </c>
      <c r="E22" s="35"/>
    </row>
    <row r="23" spans="2:5" ht="16.2">
      <c r="B23" s="712"/>
      <c r="C23" s="39" t="str">
        <f>IF('０．登録フォーム'!D68="","",'０．登録フォーム'!D68)</f>
        <v/>
      </c>
      <c r="D23" s="711"/>
      <c r="E23" s="34"/>
    </row>
  </sheetData>
  <sheetProtection algorithmName="SHA-512" hashValue="5Bk06OeyGysVQqVuUkL9ctfA9To1uh2KBstUVeappenDd+lWm6ExQum1MzDxWcCdIM8c6viqrIhlvPnLjXcgGg==" saltValue="yekZIzQ7l/SPRyOSY98USQ==" spinCount="100000" sheet="1" objects="1" scenarios="1"/>
  <mergeCells count="24">
    <mergeCell ref="D12:D13"/>
    <mergeCell ref="B12:B13"/>
    <mergeCell ref="B22:B23"/>
    <mergeCell ref="B20:B21"/>
    <mergeCell ref="B16:B17"/>
    <mergeCell ref="D16:D17"/>
    <mergeCell ref="D18:D19"/>
    <mergeCell ref="D20:D21"/>
    <mergeCell ref="B14:B15"/>
    <mergeCell ref="B18:B19"/>
    <mergeCell ref="D22:D23"/>
    <mergeCell ref="D14:D15"/>
    <mergeCell ref="B2:D2"/>
    <mergeCell ref="B10:B11"/>
    <mergeCell ref="B3:D3"/>
    <mergeCell ref="B4:D4"/>
    <mergeCell ref="B5:D5"/>
    <mergeCell ref="B8:B9"/>
    <mergeCell ref="C6:D6"/>
    <mergeCell ref="C7:D7"/>
    <mergeCell ref="C8:D8"/>
    <mergeCell ref="C9:D9"/>
    <mergeCell ref="D10:D11"/>
    <mergeCell ref="B6:B7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9</vt:i4>
      </vt:variant>
    </vt:vector>
  </HeadingPairs>
  <TitlesOfParts>
    <vt:vector size="28" baseType="lpstr">
      <vt:lpstr>０．登録フォーム</vt:lpstr>
      <vt:lpstr>１．団体申込書</vt:lpstr>
      <vt:lpstr>２．個人申込書</vt:lpstr>
      <vt:lpstr>３．トレーナースペース申込み</vt:lpstr>
      <vt:lpstr>４．外部指導者確認書（団体戦用）</vt:lpstr>
      <vt:lpstr>５．入場許可申請書（個人戦用）</vt:lpstr>
      <vt:lpstr>団体・プロリンク貼付用</vt:lpstr>
      <vt:lpstr>個人・プロリンク貼付用</vt:lpstr>
      <vt:lpstr>団体（プロ）</vt:lpstr>
      <vt:lpstr>団体（アサミ）</vt:lpstr>
      <vt:lpstr>個人（プロ）</vt:lpstr>
      <vt:lpstr>個人（アサミ）</vt:lpstr>
      <vt:lpstr>（男子団体）</vt:lpstr>
      <vt:lpstr>（女子団体）</vt:lpstr>
      <vt:lpstr>（個人男単）</vt:lpstr>
      <vt:lpstr>（個人女単）</vt:lpstr>
      <vt:lpstr>（個人男複）</vt:lpstr>
      <vt:lpstr>（個人女複）</vt:lpstr>
      <vt:lpstr>Sheet1</vt:lpstr>
      <vt:lpstr>'１．団体申込書'!Print_Area</vt:lpstr>
      <vt:lpstr>'２．個人申込書'!Print_Area</vt:lpstr>
      <vt:lpstr>'３．トレーナースペース申込み'!Print_Area</vt:lpstr>
      <vt:lpstr>'４．外部指導者確認書（団体戦用）'!Print_Area</vt:lpstr>
      <vt:lpstr>'５．入場許可申請書（個人戦用）'!Print_Area</vt:lpstr>
      <vt:lpstr>マネージャー</vt:lpstr>
      <vt:lpstr>引率者の身分</vt:lpstr>
      <vt:lpstr>順位</vt:lpstr>
      <vt:lpstr>都道府県名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裕也 江藤</cp:lastModifiedBy>
  <cp:lastPrinted>2024-06-03T09:03:49Z</cp:lastPrinted>
  <dcterms:created xsi:type="dcterms:W3CDTF">2012-01-24T12:04:45Z</dcterms:created>
  <dcterms:modified xsi:type="dcterms:W3CDTF">2025-07-24T06:38:42Z</dcterms:modified>
</cp:coreProperties>
</file>